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327"/>
  <workbookPr/>
  <mc:AlternateContent xmlns:mc="http://schemas.openxmlformats.org/markup-compatibility/2006">
    <mc:Choice Requires="x15">
      <x15ac:absPath xmlns:x15ac="http://schemas.microsoft.com/office/spreadsheetml/2010/11/ac" url="E:\资产工作\采购公告\2024年\化学工程系2024年耗材采购项目（第二次）\"/>
    </mc:Choice>
  </mc:AlternateContent>
  <xr:revisionPtr revIDLastSave="0" documentId="13_ncr:1_{FABA23B8-EB1C-4C41-924B-AFD4B0553EAB}" xr6:coauthVersionLast="47" xr6:coauthVersionMax="47" xr10:uidLastSave="{00000000-0000-0000-0000-000000000000}"/>
  <bookViews>
    <workbookView xWindow="-120" yWindow="-120" windowWidth="25440" windowHeight="15270" xr2:uid="{00000000-000D-0000-FFFF-FFFF00000000}"/>
  </bookViews>
  <sheets>
    <sheet name="化学工程系2024年度耗材" sheetId="2" r:id="rId1"/>
  </sheets>
  <calcPr calcId="181029"/>
</workbook>
</file>

<file path=xl/calcChain.xml><?xml version="1.0" encoding="utf-8"?>
<calcChain xmlns="http://schemas.openxmlformats.org/spreadsheetml/2006/main">
  <c r="J81" i="2" l="1"/>
  <c r="J80" i="2"/>
  <c r="J79" i="2"/>
  <c r="J78" i="2"/>
  <c r="J77" i="2"/>
  <c r="J76" i="2"/>
  <c r="J75" i="2"/>
  <c r="J74" i="2"/>
  <c r="J73" i="2"/>
  <c r="J72" i="2"/>
  <c r="J71" i="2"/>
  <c r="J70" i="2"/>
  <c r="J69" i="2"/>
  <c r="J68" i="2"/>
  <c r="J67" i="2"/>
  <c r="J66" i="2"/>
  <c r="J65" i="2"/>
  <c r="J64" i="2"/>
  <c r="J63" i="2"/>
  <c r="J62" i="2"/>
  <c r="J61" i="2"/>
  <c r="J60" i="2"/>
  <c r="J59" i="2"/>
  <c r="J58" i="2"/>
  <c r="J57" i="2"/>
  <c r="J56" i="2"/>
  <c r="J55" i="2"/>
  <c r="J54" i="2"/>
  <c r="J49" i="2"/>
  <c r="J48" i="2"/>
  <c r="J47" i="2"/>
  <c r="J41" i="2"/>
  <c r="J40" i="2"/>
  <c r="J39" i="2"/>
  <c r="J38" i="2"/>
  <c r="J37" i="2"/>
  <c r="J36" i="2"/>
  <c r="J35" i="2"/>
  <c r="J34" i="2"/>
  <c r="J33" i="2"/>
  <c r="J32" i="2"/>
  <c r="J22" i="2"/>
  <c r="J21" i="2"/>
  <c r="J14" i="2"/>
  <c r="J13" i="2"/>
  <c r="J11" i="2"/>
  <c r="J10" i="2"/>
  <c r="J9" i="2"/>
  <c r="J8" i="2"/>
  <c r="J7" i="2"/>
  <c r="J5" i="2"/>
  <c r="J4" i="2"/>
  <c r="J3" i="2"/>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 name="ID_8C245DA75F344C6686C1BFF49B8F6FE9" descr="core_image_url__exec_download_1356555366"/>
        <xdr:cNvPicPr/>
      </xdr:nvPicPr>
      <xdr:blipFill>
        <a:blip r:embed="rId1"/>
        <a:stretch>
          <a:fillRect/>
        </a:stretch>
      </xdr:blipFill>
      <xdr:spPr>
        <a:xfrm>
          <a:off x="0" y="0"/>
          <a:ext cx="4857750" cy="2581275"/>
        </a:xfrm>
        <a:prstGeom prst="rect">
          <a:avLst/>
        </a:prstGeom>
      </xdr:spPr>
    </xdr:pic>
  </etc:cellImage>
  <etc:cellImage>
    <xdr:pic>
      <xdr:nvPicPr>
        <xdr:cNvPr id="7" name="ID_E6771FACACF549D288E35C90CDB24DB3" descr="core_image_url__exec_download_3694526066"/>
        <xdr:cNvPicPr/>
      </xdr:nvPicPr>
      <xdr:blipFill>
        <a:blip r:embed="rId2"/>
        <a:stretch>
          <a:fillRect/>
        </a:stretch>
      </xdr:blipFill>
      <xdr:spPr>
        <a:xfrm>
          <a:off x="0" y="0"/>
          <a:ext cx="4991100" cy="2657475"/>
        </a:xfrm>
        <a:prstGeom prst="rect">
          <a:avLst/>
        </a:prstGeom>
      </xdr:spPr>
    </xdr:pic>
  </etc:cellImage>
  <etc:cellImage>
    <xdr:pic>
      <xdr:nvPicPr>
        <xdr:cNvPr id="9" name="ID_FDEF07FF33D54F71A1DA9AF68DF4620A" descr="core_image_url__exec_download_241060568"/>
        <xdr:cNvPicPr/>
      </xdr:nvPicPr>
      <xdr:blipFill>
        <a:blip r:embed="rId3"/>
        <a:stretch>
          <a:fillRect/>
        </a:stretch>
      </xdr:blipFill>
      <xdr:spPr>
        <a:xfrm>
          <a:off x="0" y="0"/>
          <a:ext cx="10058400" cy="7540625"/>
        </a:xfrm>
        <a:prstGeom prst="rect">
          <a:avLst/>
        </a:prstGeom>
      </xdr:spPr>
    </xdr:pic>
  </etc:cellImage>
  <etc:cellImage>
    <xdr:pic>
      <xdr:nvPicPr>
        <xdr:cNvPr id="10" name="ID_D3A3B474E6E14A2498098B04387F4BD2" descr="core_image_url__exec_download_334742826"/>
        <xdr:cNvPicPr/>
      </xdr:nvPicPr>
      <xdr:blipFill>
        <a:blip r:embed="rId4"/>
        <a:stretch>
          <a:fillRect/>
        </a:stretch>
      </xdr:blipFill>
      <xdr:spPr>
        <a:xfrm>
          <a:off x="0" y="0"/>
          <a:ext cx="6639560" cy="10058400"/>
        </a:xfrm>
        <a:prstGeom prst="rect">
          <a:avLst/>
        </a:prstGeom>
      </xdr:spPr>
    </xdr:pic>
  </etc:cellImage>
  <etc:cellImage>
    <xdr:pic>
      <xdr:nvPicPr>
        <xdr:cNvPr id="18" name="ID_CF2EC995126349E29DAAC16696AC1A9C" descr="core_image_url__exec_download_3900518586"/>
        <xdr:cNvPicPr/>
      </xdr:nvPicPr>
      <xdr:blipFill>
        <a:blip r:embed="rId4"/>
        <a:stretch>
          <a:fillRect/>
        </a:stretch>
      </xdr:blipFill>
      <xdr:spPr>
        <a:xfrm>
          <a:off x="0" y="0"/>
          <a:ext cx="6639560" cy="10058400"/>
        </a:xfrm>
        <a:prstGeom prst="rect">
          <a:avLst/>
        </a:prstGeom>
      </xdr:spPr>
    </xdr:pic>
  </etc:cellImage>
  <etc:cellImage>
    <xdr:pic>
      <xdr:nvPicPr>
        <xdr:cNvPr id="19" name="ID_D0A032CEB4454932864C205FCC95C582" descr="core_image_url__exec_download_322403796"/>
        <xdr:cNvPicPr/>
      </xdr:nvPicPr>
      <xdr:blipFill>
        <a:blip r:embed="rId5"/>
        <a:stretch>
          <a:fillRect/>
        </a:stretch>
      </xdr:blipFill>
      <xdr:spPr>
        <a:xfrm>
          <a:off x="0" y="0"/>
          <a:ext cx="9750425" cy="10058400"/>
        </a:xfrm>
        <a:prstGeom prst="rect">
          <a:avLst/>
        </a:prstGeom>
      </xdr:spPr>
    </xdr:pic>
  </etc:cellImage>
  <etc:cellImage>
    <xdr:pic>
      <xdr:nvPicPr>
        <xdr:cNvPr id="20" name="ID_6709351F01BE4D009E6872F030D8FC33" descr="core_image_url__exec_download_3328410453"/>
        <xdr:cNvPicPr/>
      </xdr:nvPicPr>
      <xdr:blipFill>
        <a:blip r:embed="rId6"/>
        <a:stretch>
          <a:fillRect/>
        </a:stretch>
      </xdr:blipFill>
      <xdr:spPr>
        <a:xfrm>
          <a:off x="0" y="0"/>
          <a:ext cx="1657350" cy="1485900"/>
        </a:xfrm>
        <a:prstGeom prst="rect">
          <a:avLst/>
        </a:prstGeom>
      </xdr:spPr>
    </xdr:pic>
  </etc:cellImage>
  <etc:cellImage>
    <xdr:pic>
      <xdr:nvPicPr>
        <xdr:cNvPr id="21" name="ID_1CF1CCA169254966AA567DEF48BA20D3" descr="core_image_url__exec_download_718652582"/>
        <xdr:cNvPicPr/>
      </xdr:nvPicPr>
      <xdr:blipFill>
        <a:blip r:embed="rId7"/>
        <a:stretch>
          <a:fillRect/>
        </a:stretch>
      </xdr:blipFill>
      <xdr:spPr>
        <a:xfrm>
          <a:off x="0" y="0"/>
          <a:ext cx="10058400" cy="7540625"/>
        </a:xfrm>
        <a:prstGeom prst="rect">
          <a:avLst/>
        </a:prstGeom>
      </xdr:spPr>
    </xdr:pic>
  </etc:cellImage>
  <etc:cellImage>
    <xdr:pic>
      <xdr:nvPicPr>
        <xdr:cNvPr id="24" name="ID_F9311233A86B438DB91824D327125A80" descr="core_image_url__exec_download_3926395594"/>
        <xdr:cNvPicPr/>
      </xdr:nvPicPr>
      <xdr:blipFill>
        <a:blip r:embed="rId8"/>
        <a:stretch>
          <a:fillRect/>
        </a:stretch>
      </xdr:blipFill>
      <xdr:spPr>
        <a:xfrm>
          <a:off x="0" y="0"/>
          <a:ext cx="10020935" cy="10058400"/>
        </a:xfrm>
        <a:prstGeom prst="rect">
          <a:avLst/>
        </a:prstGeom>
      </xdr:spPr>
    </xdr:pic>
  </etc:cellImage>
  <etc:cellImage>
    <xdr:pic>
      <xdr:nvPicPr>
        <xdr:cNvPr id="27" name="ID_130045321EEE4DBDB31F0F6AF5C1E063" descr="core_image_url__exec_download_2121960478"/>
        <xdr:cNvPicPr/>
      </xdr:nvPicPr>
      <xdr:blipFill>
        <a:blip r:embed="rId9"/>
        <a:stretch>
          <a:fillRect/>
        </a:stretch>
      </xdr:blipFill>
      <xdr:spPr>
        <a:xfrm>
          <a:off x="0" y="0"/>
          <a:ext cx="7620000" cy="7620000"/>
        </a:xfrm>
        <a:prstGeom prst="rect">
          <a:avLst/>
        </a:prstGeom>
      </xdr:spPr>
    </xdr:pic>
  </etc:cellImage>
  <etc:cellImage>
    <xdr:pic>
      <xdr:nvPicPr>
        <xdr:cNvPr id="38" name="ID_A0F29E16A05C46E6967B134B0A558119" descr="core_image_url__exec_download_3695498709"/>
        <xdr:cNvPicPr/>
      </xdr:nvPicPr>
      <xdr:blipFill>
        <a:blip r:embed="rId10"/>
        <a:stretch>
          <a:fillRect/>
        </a:stretch>
      </xdr:blipFill>
      <xdr:spPr>
        <a:xfrm>
          <a:off x="0" y="0"/>
          <a:ext cx="10058400" cy="10058400"/>
        </a:xfrm>
        <a:prstGeom prst="rect">
          <a:avLst/>
        </a:prstGeom>
      </xdr:spPr>
    </xdr:pic>
  </etc:cellImage>
  <etc:cellImage>
    <xdr:pic>
      <xdr:nvPicPr>
        <xdr:cNvPr id="39" name="ID_593AA0702C774F29B1F290E5AEA2E5C7" descr="core_image_url__exec_download_2544418798"/>
        <xdr:cNvPicPr/>
      </xdr:nvPicPr>
      <xdr:blipFill>
        <a:blip r:embed="rId11"/>
        <a:stretch>
          <a:fillRect/>
        </a:stretch>
      </xdr:blipFill>
      <xdr:spPr>
        <a:xfrm>
          <a:off x="0" y="0"/>
          <a:ext cx="7540625" cy="10058400"/>
        </a:xfrm>
        <a:prstGeom prst="rect">
          <a:avLst/>
        </a:prstGeom>
      </xdr:spPr>
    </xdr:pic>
  </etc:cellImage>
  <etc:cellImage>
    <xdr:pic>
      <xdr:nvPicPr>
        <xdr:cNvPr id="40" name="ID_00E37FB9560A40BE8BCC7A3FF4D54CA8" descr="core_image_url__exec_download_2282970698"/>
        <xdr:cNvPicPr/>
      </xdr:nvPicPr>
      <xdr:blipFill>
        <a:blip r:embed="rId12"/>
        <a:stretch>
          <a:fillRect/>
        </a:stretch>
      </xdr:blipFill>
      <xdr:spPr>
        <a:xfrm>
          <a:off x="0" y="0"/>
          <a:ext cx="10058400" cy="10058400"/>
        </a:xfrm>
        <a:prstGeom prst="rect">
          <a:avLst/>
        </a:prstGeom>
      </xdr:spPr>
    </xdr:pic>
  </etc:cellImage>
  <etc:cellImage>
    <xdr:pic>
      <xdr:nvPicPr>
        <xdr:cNvPr id="41" name="ID_22016B41DC1648158566C0F8A84FFDE8" descr="core_image_url__exec_download_1814897473"/>
        <xdr:cNvPicPr/>
      </xdr:nvPicPr>
      <xdr:blipFill>
        <a:blip r:embed="rId13"/>
        <a:stretch>
          <a:fillRect/>
        </a:stretch>
      </xdr:blipFill>
      <xdr:spPr>
        <a:xfrm>
          <a:off x="0" y="0"/>
          <a:ext cx="5419725" cy="4324350"/>
        </a:xfrm>
        <a:prstGeom prst="rect">
          <a:avLst/>
        </a:prstGeom>
      </xdr:spPr>
    </xdr:pic>
  </etc:cellImage>
  <etc:cellImage>
    <xdr:pic>
      <xdr:nvPicPr>
        <xdr:cNvPr id="42" name="ID_9E3835DAB6D44E568763F0AB9D2DAF76" descr="core_image_url__exec_download_3904823400"/>
        <xdr:cNvPicPr/>
      </xdr:nvPicPr>
      <xdr:blipFill>
        <a:blip r:embed="rId14"/>
        <a:stretch>
          <a:fillRect/>
        </a:stretch>
      </xdr:blipFill>
      <xdr:spPr>
        <a:xfrm>
          <a:off x="0" y="0"/>
          <a:ext cx="5019675" cy="4514850"/>
        </a:xfrm>
        <a:prstGeom prst="rect">
          <a:avLst/>
        </a:prstGeom>
      </xdr:spPr>
    </xdr:pic>
  </etc:cellImage>
  <etc:cellImage>
    <xdr:pic>
      <xdr:nvPicPr>
        <xdr:cNvPr id="43" name="ID_490F2A9C32D94D0189B8C20460E8439C" descr="core_image_url__exec_download_388175497"/>
        <xdr:cNvPicPr/>
      </xdr:nvPicPr>
      <xdr:blipFill>
        <a:blip r:embed="rId15"/>
        <a:stretch>
          <a:fillRect/>
        </a:stretch>
      </xdr:blipFill>
      <xdr:spPr>
        <a:xfrm>
          <a:off x="0" y="0"/>
          <a:ext cx="5381625" cy="4229100"/>
        </a:xfrm>
        <a:prstGeom prst="rect">
          <a:avLst/>
        </a:prstGeom>
      </xdr:spPr>
    </xdr:pic>
  </etc:cellImage>
  <etc:cellImage>
    <xdr:pic>
      <xdr:nvPicPr>
        <xdr:cNvPr id="44" name="ID_DDCD6AA43ED741EB8DC1A7C282215C9A" descr="core_image_url__exec_download_1196028629"/>
        <xdr:cNvPicPr/>
      </xdr:nvPicPr>
      <xdr:blipFill>
        <a:blip r:embed="rId16"/>
        <a:stretch>
          <a:fillRect/>
        </a:stretch>
      </xdr:blipFill>
      <xdr:spPr>
        <a:xfrm>
          <a:off x="0" y="0"/>
          <a:ext cx="5248275" cy="5248275"/>
        </a:xfrm>
        <a:prstGeom prst="rect">
          <a:avLst/>
        </a:prstGeom>
      </xdr:spPr>
    </xdr:pic>
  </etc:cellImage>
  <etc:cellImage>
    <xdr:pic>
      <xdr:nvPicPr>
        <xdr:cNvPr id="45" name="ID_C5CACF56C792475183063123C061E941" descr="core_image_url__exec_download_3054091063"/>
        <xdr:cNvPicPr/>
      </xdr:nvPicPr>
      <xdr:blipFill>
        <a:blip r:embed="rId16"/>
        <a:stretch>
          <a:fillRect/>
        </a:stretch>
      </xdr:blipFill>
      <xdr:spPr>
        <a:xfrm>
          <a:off x="0" y="0"/>
          <a:ext cx="5248275" cy="5248275"/>
        </a:xfrm>
        <a:prstGeom prst="rect">
          <a:avLst/>
        </a:prstGeom>
      </xdr:spPr>
    </xdr:pic>
  </etc:cellImage>
  <etc:cellImage>
    <xdr:pic>
      <xdr:nvPicPr>
        <xdr:cNvPr id="46" name="ID_68AAFB751A894A579D1DFD32947B8125" descr="core_image_url__exec_download_90389344"/>
        <xdr:cNvPicPr/>
      </xdr:nvPicPr>
      <xdr:blipFill>
        <a:blip r:embed="rId16"/>
        <a:stretch>
          <a:fillRect/>
        </a:stretch>
      </xdr:blipFill>
      <xdr:spPr>
        <a:xfrm>
          <a:off x="0" y="0"/>
          <a:ext cx="5248275" cy="5248275"/>
        </a:xfrm>
        <a:prstGeom prst="rect">
          <a:avLst/>
        </a:prstGeom>
      </xdr:spPr>
    </xdr:pic>
  </etc:cellImage>
  <etc:cellImage>
    <xdr:pic>
      <xdr:nvPicPr>
        <xdr:cNvPr id="47" name="ID_20AC68A8668B4E71A1CC9B2C13FF300E" descr="core_image_url__exec_download_1513947801"/>
        <xdr:cNvPicPr/>
      </xdr:nvPicPr>
      <xdr:blipFill>
        <a:blip r:embed="rId16"/>
        <a:stretch>
          <a:fillRect/>
        </a:stretch>
      </xdr:blipFill>
      <xdr:spPr>
        <a:xfrm>
          <a:off x="0" y="0"/>
          <a:ext cx="5248275" cy="5248275"/>
        </a:xfrm>
        <a:prstGeom prst="rect">
          <a:avLst/>
        </a:prstGeom>
      </xdr:spPr>
    </xdr:pic>
  </etc:cellImage>
  <etc:cellImage>
    <xdr:pic>
      <xdr:nvPicPr>
        <xdr:cNvPr id="48" name="ID_35289BD0FA4C4EBEB3EE27ED5986330A" descr="core_image_url__exec_download_2749519881"/>
        <xdr:cNvPicPr/>
      </xdr:nvPicPr>
      <xdr:blipFill>
        <a:blip r:embed="rId17"/>
        <a:stretch>
          <a:fillRect/>
        </a:stretch>
      </xdr:blipFill>
      <xdr:spPr>
        <a:xfrm>
          <a:off x="0" y="0"/>
          <a:ext cx="4295775" cy="5257800"/>
        </a:xfrm>
        <a:prstGeom prst="rect">
          <a:avLst/>
        </a:prstGeom>
      </xdr:spPr>
    </xdr:pic>
  </etc:cellImage>
  <etc:cellImage>
    <xdr:pic>
      <xdr:nvPicPr>
        <xdr:cNvPr id="49" name="ID_2663FF4A340C4A0EAF413097D55F1EC4" descr="core_image_url__exec_download_3586002461"/>
        <xdr:cNvPicPr/>
      </xdr:nvPicPr>
      <xdr:blipFill>
        <a:blip r:embed="rId18"/>
        <a:stretch>
          <a:fillRect/>
        </a:stretch>
      </xdr:blipFill>
      <xdr:spPr>
        <a:xfrm>
          <a:off x="0" y="0"/>
          <a:ext cx="3867150" cy="5286375"/>
        </a:xfrm>
        <a:prstGeom prst="rect">
          <a:avLst/>
        </a:prstGeom>
      </xdr:spPr>
    </xdr:pic>
  </etc:cellImage>
  <etc:cellImage>
    <xdr:pic>
      <xdr:nvPicPr>
        <xdr:cNvPr id="50" name="ID_F64FA60C6F6C415FBF3F15185D94F16C" descr="core_image_url__exec_download_552089149"/>
        <xdr:cNvPicPr/>
      </xdr:nvPicPr>
      <xdr:blipFill>
        <a:blip r:embed="rId19"/>
        <a:stretch>
          <a:fillRect/>
        </a:stretch>
      </xdr:blipFill>
      <xdr:spPr>
        <a:xfrm>
          <a:off x="0" y="0"/>
          <a:ext cx="3543300" cy="3590925"/>
        </a:xfrm>
        <a:prstGeom prst="rect">
          <a:avLst/>
        </a:prstGeom>
      </xdr:spPr>
    </xdr:pic>
  </etc:cellImage>
  <etc:cellImage>
    <xdr:pic>
      <xdr:nvPicPr>
        <xdr:cNvPr id="51" name="ID_67168DDE179444DDA87BE2F60421EFF7" descr="core_image_url__exec_download_330465350"/>
        <xdr:cNvPicPr/>
      </xdr:nvPicPr>
      <xdr:blipFill>
        <a:blip r:embed="rId20"/>
        <a:stretch>
          <a:fillRect/>
        </a:stretch>
      </xdr:blipFill>
      <xdr:spPr>
        <a:xfrm>
          <a:off x="0" y="0"/>
          <a:ext cx="2981325" cy="2962275"/>
        </a:xfrm>
        <a:prstGeom prst="rect">
          <a:avLst/>
        </a:prstGeom>
      </xdr:spPr>
    </xdr:pic>
  </etc:cellImage>
  <etc:cellImage>
    <xdr:pic>
      <xdr:nvPicPr>
        <xdr:cNvPr id="52" name="ID_637D036FA6624F26A13DD72E9C7B70D7" descr="core_image_url__exec_download_2304612894"/>
        <xdr:cNvPicPr/>
      </xdr:nvPicPr>
      <xdr:blipFill>
        <a:blip r:embed="rId21"/>
        <a:stretch>
          <a:fillRect/>
        </a:stretch>
      </xdr:blipFill>
      <xdr:spPr>
        <a:xfrm>
          <a:off x="0" y="0"/>
          <a:ext cx="10058400" cy="10058400"/>
        </a:xfrm>
        <a:prstGeom prst="rect">
          <a:avLst/>
        </a:prstGeom>
      </xdr:spPr>
    </xdr:pic>
  </etc:cellImage>
  <etc:cellImage>
    <xdr:pic>
      <xdr:nvPicPr>
        <xdr:cNvPr id="53" name="ID_255FD0A403814240A67D0D3D2796F095" descr="core_image_url__exec_download_4283048048"/>
        <xdr:cNvPicPr/>
      </xdr:nvPicPr>
      <xdr:blipFill>
        <a:blip r:embed="rId22"/>
        <a:stretch>
          <a:fillRect/>
        </a:stretch>
      </xdr:blipFill>
      <xdr:spPr>
        <a:xfrm>
          <a:off x="0" y="0"/>
          <a:ext cx="4514850" cy="6572250"/>
        </a:xfrm>
        <a:prstGeom prst="rect">
          <a:avLst/>
        </a:prstGeom>
      </xdr:spPr>
    </xdr:pic>
  </etc:cellImage>
  <etc:cellImage>
    <xdr:pic>
      <xdr:nvPicPr>
        <xdr:cNvPr id="54" name="ID_20A869464753493A9A854ADD4848C3A0" descr="core_image_url__exec_download_769813717"/>
        <xdr:cNvPicPr/>
      </xdr:nvPicPr>
      <xdr:blipFill>
        <a:blip r:embed="rId23"/>
        <a:stretch>
          <a:fillRect/>
        </a:stretch>
      </xdr:blipFill>
      <xdr:spPr>
        <a:xfrm>
          <a:off x="0" y="0"/>
          <a:ext cx="3581400" cy="6067425"/>
        </a:xfrm>
        <a:prstGeom prst="rect">
          <a:avLst/>
        </a:prstGeom>
      </xdr:spPr>
    </xdr:pic>
  </etc:cellImage>
  <etc:cellImage>
    <xdr:pic>
      <xdr:nvPicPr>
        <xdr:cNvPr id="55" name="ID_9901440A084F497FBCB8BC3D50D34B88" descr="core_image_url__exec_download_2906233274"/>
        <xdr:cNvPicPr/>
      </xdr:nvPicPr>
      <xdr:blipFill>
        <a:blip r:embed="rId24"/>
        <a:stretch>
          <a:fillRect/>
        </a:stretch>
      </xdr:blipFill>
      <xdr:spPr>
        <a:xfrm>
          <a:off x="0" y="0"/>
          <a:ext cx="6391275" cy="4848225"/>
        </a:xfrm>
        <a:prstGeom prst="rect">
          <a:avLst/>
        </a:prstGeom>
      </xdr:spPr>
    </xdr:pic>
  </etc:cellImage>
  <etc:cellImage>
    <xdr:pic>
      <xdr:nvPicPr>
        <xdr:cNvPr id="56" name="ID_A212E1AF920F4C94A862AB40FAF4BFA3" descr="core_image_url__exec_download_1871744436"/>
        <xdr:cNvPicPr/>
      </xdr:nvPicPr>
      <xdr:blipFill>
        <a:blip r:embed="rId25"/>
        <a:stretch>
          <a:fillRect/>
        </a:stretch>
      </xdr:blipFill>
      <xdr:spPr>
        <a:xfrm>
          <a:off x="0" y="0"/>
          <a:ext cx="3686175" cy="4267200"/>
        </a:xfrm>
        <a:prstGeom prst="rect">
          <a:avLst/>
        </a:prstGeom>
      </xdr:spPr>
    </xdr:pic>
  </etc:cellImage>
  <etc:cellImage>
    <xdr:pic>
      <xdr:nvPicPr>
        <xdr:cNvPr id="57" name="ID_2DF5DECDD0AF416B9732D18AA8F9247C" descr="core_image_url__exec_download_4105371417"/>
        <xdr:cNvPicPr/>
      </xdr:nvPicPr>
      <xdr:blipFill>
        <a:blip r:embed="rId26"/>
        <a:stretch>
          <a:fillRect/>
        </a:stretch>
      </xdr:blipFill>
      <xdr:spPr>
        <a:xfrm>
          <a:off x="0" y="0"/>
          <a:ext cx="3781425" cy="3886200"/>
        </a:xfrm>
        <a:prstGeom prst="rect">
          <a:avLst/>
        </a:prstGeom>
      </xdr:spPr>
    </xdr:pic>
  </etc:cellImage>
  <etc:cellImage>
    <xdr:pic>
      <xdr:nvPicPr>
        <xdr:cNvPr id="58" name="ID_8206D68E46A2464EA39236A6F50325AC" descr="core_image_url__exec_download_99938504"/>
        <xdr:cNvPicPr/>
      </xdr:nvPicPr>
      <xdr:blipFill>
        <a:blip r:embed="rId27"/>
        <a:stretch>
          <a:fillRect/>
        </a:stretch>
      </xdr:blipFill>
      <xdr:spPr>
        <a:xfrm>
          <a:off x="0" y="0"/>
          <a:ext cx="6638925" cy="6677025"/>
        </a:xfrm>
        <a:prstGeom prst="rect">
          <a:avLst/>
        </a:prstGeom>
      </xdr:spPr>
    </xdr:pic>
  </etc:cellImage>
  <etc:cellImage>
    <xdr:pic>
      <xdr:nvPicPr>
        <xdr:cNvPr id="59" name="ID_DD2D73DDCCCC44B5A1EE466292D78044" descr="core_image_url__exec_download_1851659721"/>
        <xdr:cNvPicPr/>
      </xdr:nvPicPr>
      <xdr:blipFill>
        <a:blip r:embed="rId28"/>
        <a:stretch>
          <a:fillRect/>
        </a:stretch>
      </xdr:blipFill>
      <xdr:spPr>
        <a:xfrm>
          <a:off x="0" y="0"/>
          <a:ext cx="3524250" cy="4152900"/>
        </a:xfrm>
        <a:prstGeom prst="rect">
          <a:avLst/>
        </a:prstGeom>
      </xdr:spPr>
    </xdr:pic>
  </etc:cellImage>
  <etc:cellImage>
    <xdr:pic>
      <xdr:nvPicPr>
        <xdr:cNvPr id="60" name="ID_DD0587D9823644EAAA114C41187F59D2" descr="core_image_url__exec_download_2708481162"/>
        <xdr:cNvPicPr/>
      </xdr:nvPicPr>
      <xdr:blipFill>
        <a:blip r:embed="rId29"/>
        <a:stretch>
          <a:fillRect/>
        </a:stretch>
      </xdr:blipFill>
      <xdr:spPr>
        <a:xfrm>
          <a:off x="0" y="0"/>
          <a:ext cx="6343650" cy="6715125"/>
        </a:xfrm>
        <a:prstGeom prst="rect">
          <a:avLst/>
        </a:prstGeom>
      </xdr:spPr>
    </xdr:pic>
  </etc:cellImage>
  <etc:cellImage>
    <xdr:pic>
      <xdr:nvPicPr>
        <xdr:cNvPr id="61" name="ID_EF27520F125E463AB0A4D3B9C62F9035" descr="core_image_url__exec_download_3169661712"/>
        <xdr:cNvPicPr/>
      </xdr:nvPicPr>
      <xdr:blipFill>
        <a:blip r:embed="rId30"/>
        <a:stretch>
          <a:fillRect/>
        </a:stretch>
      </xdr:blipFill>
      <xdr:spPr>
        <a:xfrm>
          <a:off x="0" y="0"/>
          <a:ext cx="4810125" cy="4800600"/>
        </a:xfrm>
        <a:prstGeom prst="rect">
          <a:avLst/>
        </a:prstGeom>
      </xdr:spPr>
    </xdr:pic>
  </etc:cellImage>
  <etc:cellImage>
    <xdr:pic>
      <xdr:nvPicPr>
        <xdr:cNvPr id="62" name="ID_7F10E62C5F894210A2AF0D4A29DBD330" descr="core_image_url__exec_download_203728495"/>
        <xdr:cNvPicPr/>
      </xdr:nvPicPr>
      <xdr:blipFill>
        <a:blip r:embed="rId31"/>
        <a:stretch>
          <a:fillRect/>
        </a:stretch>
      </xdr:blipFill>
      <xdr:spPr>
        <a:xfrm>
          <a:off x="0" y="0"/>
          <a:ext cx="4457700" cy="4629150"/>
        </a:xfrm>
        <a:prstGeom prst="rect">
          <a:avLst/>
        </a:prstGeom>
      </xdr:spPr>
    </xdr:pic>
  </etc:cellImage>
  <etc:cellImage>
    <xdr:pic>
      <xdr:nvPicPr>
        <xdr:cNvPr id="63" name="ID_5D0C6AF8902043FFB33BAA1912073EE0" descr="core_image_url__exec_download_3663295274"/>
        <xdr:cNvPicPr/>
      </xdr:nvPicPr>
      <xdr:blipFill>
        <a:blip r:embed="rId32"/>
        <a:stretch>
          <a:fillRect/>
        </a:stretch>
      </xdr:blipFill>
      <xdr:spPr>
        <a:xfrm>
          <a:off x="0" y="0"/>
          <a:ext cx="2857500" cy="3143250"/>
        </a:xfrm>
        <a:prstGeom prst="rect">
          <a:avLst/>
        </a:prstGeom>
      </xdr:spPr>
    </xdr:pic>
  </etc:cellImage>
  <etc:cellImage>
    <xdr:pic>
      <xdr:nvPicPr>
        <xdr:cNvPr id="64" name="ID_D8ECEAB592B5424AB09D7EFCFF407D7B" descr="core_image_url__exec_download_660313383"/>
        <xdr:cNvPicPr/>
      </xdr:nvPicPr>
      <xdr:blipFill>
        <a:blip r:embed="rId33"/>
        <a:stretch>
          <a:fillRect/>
        </a:stretch>
      </xdr:blipFill>
      <xdr:spPr>
        <a:xfrm>
          <a:off x="0" y="0"/>
          <a:ext cx="4495800" cy="4486275"/>
        </a:xfrm>
        <a:prstGeom prst="rect">
          <a:avLst/>
        </a:prstGeom>
      </xdr:spPr>
    </xdr:pic>
  </etc:cellImage>
  <etc:cellImage>
    <xdr:pic>
      <xdr:nvPicPr>
        <xdr:cNvPr id="65" name="ID_680E47DED4FB434D87E0F1F955E52969" descr="core_image_url__exec_download_1441034547"/>
        <xdr:cNvPicPr/>
      </xdr:nvPicPr>
      <xdr:blipFill>
        <a:blip r:embed="rId34"/>
        <a:stretch>
          <a:fillRect/>
        </a:stretch>
      </xdr:blipFill>
      <xdr:spPr>
        <a:xfrm>
          <a:off x="0" y="0"/>
          <a:ext cx="3181350" cy="3686175"/>
        </a:xfrm>
        <a:prstGeom prst="rect">
          <a:avLst/>
        </a:prstGeom>
      </xdr:spPr>
    </xdr:pic>
  </etc:cellImage>
  <etc:cellImage>
    <xdr:pic>
      <xdr:nvPicPr>
        <xdr:cNvPr id="66" name="ID_8E64C4C653FB436A9B1CCF233D510ADE" descr="core_image_url__exec_download_2948371188"/>
        <xdr:cNvPicPr/>
      </xdr:nvPicPr>
      <xdr:blipFill>
        <a:blip r:embed="rId35"/>
        <a:stretch>
          <a:fillRect/>
        </a:stretch>
      </xdr:blipFill>
      <xdr:spPr>
        <a:xfrm>
          <a:off x="0" y="0"/>
          <a:ext cx="4381500" cy="4457700"/>
        </a:xfrm>
        <a:prstGeom prst="rect">
          <a:avLst/>
        </a:prstGeom>
      </xdr:spPr>
    </xdr:pic>
  </etc:cellImage>
  <etc:cellImage>
    <xdr:pic>
      <xdr:nvPicPr>
        <xdr:cNvPr id="67" name="ID_8BE41C11E0FF41E790027F2EEE08D21F" descr="core_image_url__exec_download_3549360089"/>
        <xdr:cNvPicPr/>
      </xdr:nvPicPr>
      <xdr:blipFill>
        <a:blip r:embed="rId36"/>
        <a:stretch>
          <a:fillRect/>
        </a:stretch>
      </xdr:blipFill>
      <xdr:spPr>
        <a:xfrm>
          <a:off x="0" y="0"/>
          <a:ext cx="1790700" cy="2105025"/>
        </a:xfrm>
        <a:prstGeom prst="rect">
          <a:avLst/>
        </a:prstGeom>
      </xdr:spPr>
    </xdr:pic>
  </etc:cellImage>
  <etc:cellImage>
    <xdr:pic>
      <xdr:nvPicPr>
        <xdr:cNvPr id="68" name="ID_AC296278FEE449388A4CE7A9ACE77DA3" descr="core_image_url__exec_download_743610933"/>
        <xdr:cNvPicPr/>
      </xdr:nvPicPr>
      <xdr:blipFill>
        <a:blip r:embed="rId37"/>
        <a:stretch>
          <a:fillRect/>
        </a:stretch>
      </xdr:blipFill>
      <xdr:spPr>
        <a:xfrm>
          <a:off x="0" y="0"/>
          <a:ext cx="7553325" cy="4572000"/>
        </a:xfrm>
        <a:prstGeom prst="rect">
          <a:avLst/>
        </a:prstGeom>
      </xdr:spPr>
    </xdr:pic>
  </etc:cellImage>
  <etc:cellImage>
    <xdr:pic>
      <xdr:nvPicPr>
        <xdr:cNvPr id="69" name="ID_4BF7F68FC1D44363B4BA059BB25A33BB" descr="core_image_url__exec_download_1857672426"/>
        <xdr:cNvPicPr/>
      </xdr:nvPicPr>
      <xdr:blipFill>
        <a:blip r:embed="rId38"/>
        <a:stretch>
          <a:fillRect/>
        </a:stretch>
      </xdr:blipFill>
      <xdr:spPr>
        <a:xfrm>
          <a:off x="0" y="0"/>
          <a:ext cx="2009775" cy="1619250"/>
        </a:xfrm>
        <a:prstGeom prst="rect">
          <a:avLst/>
        </a:prstGeom>
      </xdr:spPr>
    </xdr:pic>
  </etc:cellImage>
  <etc:cellImage>
    <xdr:pic>
      <xdr:nvPicPr>
        <xdr:cNvPr id="70" name="ID_4FD6A4F3D4FF4BA2BA8CF10134D5C584" descr="core_image_url__exec_download_532981177"/>
        <xdr:cNvPicPr/>
      </xdr:nvPicPr>
      <xdr:blipFill>
        <a:blip r:embed="rId39"/>
        <a:stretch>
          <a:fillRect/>
        </a:stretch>
      </xdr:blipFill>
      <xdr:spPr>
        <a:xfrm>
          <a:off x="0" y="0"/>
          <a:ext cx="2914650" cy="2190750"/>
        </a:xfrm>
        <a:prstGeom prst="rect">
          <a:avLst/>
        </a:prstGeom>
      </xdr:spPr>
    </xdr:pic>
  </etc:cellImage>
  <etc:cellImage>
    <xdr:pic>
      <xdr:nvPicPr>
        <xdr:cNvPr id="71" name="ID_A5FCCE59381C42298F23DF6D94876000" descr="core_image_url__exec_download_1782922878"/>
        <xdr:cNvPicPr/>
      </xdr:nvPicPr>
      <xdr:blipFill>
        <a:blip r:embed="rId40"/>
        <a:stretch>
          <a:fillRect/>
        </a:stretch>
      </xdr:blipFill>
      <xdr:spPr>
        <a:xfrm>
          <a:off x="0" y="0"/>
          <a:ext cx="5524500" cy="2781300"/>
        </a:xfrm>
        <a:prstGeom prst="rect">
          <a:avLst/>
        </a:prstGeom>
      </xdr:spPr>
    </xdr:pic>
  </etc:cellImage>
  <etc:cellImage>
    <xdr:pic>
      <xdr:nvPicPr>
        <xdr:cNvPr id="72" name="ID_15D8F4EF088A4D12941B97A8941C6E22" descr="core_image_url__exec_download_3228064620"/>
        <xdr:cNvPicPr/>
      </xdr:nvPicPr>
      <xdr:blipFill>
        <a:blip r:embed="rId41"/>
        <a:stretch>
          <a:fillRect/>
        </a:stretch>
      </xdr:blipFill>
      <xdr:spPr>
        <a:xfrm>
          <a:off x="0" y="0"/>
          <a:ext cx="800100" cy="685800"/>
        </a:xfrm>
        <a:prstGeom prst="rect">
          <a:avLst/>
        </a:prstGeom>
      </xdr:spPr>
    </xdr:pic>
  </etc:cellImage>
  <etc:cellImage>
    <xdr:pic>
      <xdr:nvPicPr>
        <xdr:cNvPr id="73" name="ID_6B655E1A39A849E0A3167D005815A005" descr="core_image_url__exec_download_2871862612"/>
        <xdr:cNvPicPr/>
      </xdr:nvPicPr>
      <xdr:blipFill>
        <a:blip r:embed="rId42"/>
        <a:stretch>
          <a:fillRect/>
        </a:stretch>
      </xdr:blipFill>
      <xdr:spPr>
        <a:xfrm>
          <a:off x="0" y="0"/>
          <a:ext cx="714375" cy="704850"/>
        </a:xfrm>
        <a:prstGeom prst="rect">
          <a:avLst/>
        </a:prstGeom>
      </xdr:spPr>
    </xdr:pic>
  </etc:cellImage>
  <etc:cellImage>
    <xdr:pic>
      <xdr:nvPicPr>
        <xdr:cNvPr id="74" name="ID_0FA3B5CC724742378CAEE17FA3F42DF2" descr="core_image_url__exec_download_2317119819"/>
        <xdr:cNvPicPr/>
      </xdr:nvPicPr>
      <xdr:blipFill>
        <a:blip r:embed="rId43"/>
        <a:stretch>
          <a:fillRect/>
        </a:stretch>
      </xdr:blipFill>
      <xdr:spPr>
        <a:xfrm>
          <a:off x="0" y="0"/>
          <a:ext cx="10058400" cy="8762365"/>
        </a:xfrm>
        <a:prstGeom prst="rect">
          <a:avLst/>
        </a:prstGeom>
      </xdr:spPr>
    </xdr:pic>
  </etc:cellImage>
  <etc:cellImage>
    <xdr:pic>
      <xdr:nvPicPr>
        <xdr:cNvPr id="76" name="ID_0B98D02264484D89BFF9CDCFB4248776" descr="core_image_url__exec_download_2356877693"/>
        <xdr:cNvPicPr/>
      </xdr:nvPicPr>
      <xdr:blipFill>
        <a:blip r:embed="rId44"/>
        <a:stretch>
          <a:fillRect/>
        </a:stretch>
      </xdr:blipFill>
      <xdr:spPr>
        <a:xfrm>
          <a:off x="0" y="0"/>
          <a:ext cx="4333875" cy="2695575"/>
        </a:xfrm>
        <a:prstGeom prst="rect">
          <a:avLst/>
        </a:prstGeom>
      </xdr:spPr>
    </xdr:pic>
  </etc:cellImage>
  <etc:cellImage>
    <xdr:pic>
      <xdr:nvPicPr>
        <xdr:cNvPr id="75" name="ID_BBD56A9F59964A0EB183E5759A6441D5" descr="core_image_url__exec_download_2018782160"/>
        <xdr:cNvPicPr/>
      </xdr:nvPicPr>
      <xdr:blipFill>
        <a:blip r:embed="rId45"/>
        <a:stretch>
          <a:fillRect/>
        </a:stretch>
      </xdr:blipFill>
      <xdr:spPr>
        <a:xfrm>
          <a:off x="0" y="0"/>
          <a:ext cx="781050" cy="476250"/>
        </a:xfrm>
        <a:prstGeom prst="rect">
          <a:avLst/>
        </a:prstGeom>
      </xdr:spPr>
    </xdr:pic>
  </etc:cellImage>
  <etc:cellImage>
    <xdr:pic>
      <xdr:nvPicPr>
        <xdr:cNvPr id="77" name="ID_62E38875EA9146CA90AD7BBAE71EE42D" descr="core_image_url__exec_download_1181558719"/>
        <xdr:cNvPicPr/>
      </xdr:nvPicPr>
      <xdr:blipFill>
        <a:blip r:embed="rId46"/>
        <a:stretch>
          <a:fillRect/>
        </a:stretch>
      </xdr:blipFill>
      <xdr:spPr>
        <a:xfrm>
          <a:off x="0" y="0"/>
          <a:ext cx="800100" cy="552450"/>
        </a:xfrm>
        <a:prstGeom prst="rect">
          <a:avLst/>
        </a:prstGeom>
      </xdr:spPr>
    </xdr:pic>
  </etc:cellImage>
  <etc:cellImage>
    <xdr:pic>
      <xdr:nvPicPr>
        <xdr:cNvPr id="80" name="ID_F1FD3B65020D4CDC8B288D75A1E026F2" descr="core_image_url__exec_download_1312895820"/>
        <xdr:cNvPicPr/>
      </xdr:nvPicPr>
      <xdr:blipFill>
        <a:blip r:embed="rId47"/>
        <a:stretch>
          <a:fillRect/>
        </a:stretch>
      </xdr:blipFill>
      <xdr:spPr>
        <a:xfrm>
          <a:off x="0" y="0"/>
          <a:ext cx="7099300" cy="10057765"/>
        </a:xfrm>
        <a:prstGeom prst="rect">
          <a:avLst/>
        </a:prstGeom>
      </xdr:spPr>
    </xdr:pic>
  </etc:cellImage>
  <etc:cellImage>
    <xdr:pic>
      <xdr:nvPicPr>
        <xdr:cNvPr id="78" name="ID_9548DA4E88664A8C9428ACF065735DE0" descr="core_image_url__exec_download_3266663663"/>
        <xdr:cNvPicPr/>
      </xdr:nvPicPr>
      <xdr:blipFill>
        <a:blip r:embed="rId48"/>
        <a:stretch>
          <a:fillRect/>
        </a:stretch>
      </xdr:blipFill>
      <xdr:spPr>
        <a:xfrm>
          <a:off x="0" y="0"/>
          <a:ext cx="3419475" cy="2743200"/>
        </a:xfrm>
        <a:prstGeom prst="rect">
          <a:avLst/>
        </a:prstGeom>
      </xdr:spPr>
    </xdr:pic>
  </etc:cellImage>
  <etc:cellImage>
    <xdr:pic>
      <xdr:nvPicPr>
        <xdr:cNvPr id="81" name="ID_6145150168EB44469F830CAEF9458025" descr="core_image_url__exec_download_1194900950"/>
        <xdr:cNvPicPr/>
      </xdr:nvPicPr>
      <xdr:blipFill>
        <a:blip r:embed="rId49"/>
        <a:stretch>
          <a:fillRect/>
        </a:stretch>
      </xdr:blipFill>
      <xdr:spPr>
        <a:xfrm>
          <a:off x="0" y="0"/>
          <a:ext cx="10058400" cy="8685530"/>
        </a:xfrm>
        <a:prstGeom prst="rect">
          <a:avLst/>
        </a:prstGeom>
      </xdr:spPr>
    </xdr:pic>
  </etc:cellImage>
</etc:cellImages>
</file>

<file path=xl/sharedStrings.xml><?xml version="1.0" encoding="utf-8"?>
<sst xmlns="http://schemas.openxmlformats.org/spreadsheetml/2006/main" count="395" uniqueCount="254">
  <si>
    <t>序号</t>
  </si>
  <si>
    <t>品名</t>
  </si>
  <si>
    <t>品牌型号</t>
  </si>
  <si>
    <t>技术参数</t>
  </si>
  <si>
    <t>单位</t>
  </si>
  <si>
    <t>单价（元）</t>
  </si>
  <si>
    <t>数量</t>
  </si>
  <si>
    <t>金额（元）</t>
  </si>
  <si>
    <t>用途</t>
  </si>
  <si>
    <t>配图</t>
  </si>
  <si>
    <t>撬杠</t>
  </si>
  <si>
    <t>长30-50厘米 直径2厘米</t>
  </si>
  <si>
    <t>碳钢（一头尖一头扁）</t>
  </si>
  <si>
    <t>个</t>
  </si>
  <si>
    <t>S108管拆室用</t>
  </si>
  <si>
    <t>石棉板</t>
  </si>
  <si>
    <t>厚度1毫米 宽1.2米</t>
  </si>
  <si>
    <t>耐油石棉板</t>
  </si>
  <si>
    <t>kg</t>
  </si>
  <si>
    <t>圆规</t>
  </si>
  <si>
    <t>实心铁质加厚老划规、铁圆规</t>
  </si>
  <si>
    <t>长15厘米</t>
  </si>
  <si>
    <t>键盘、鼠标</t>
  </si>
  <si>
    <t>联想 华为 戴尔</t>
  </si>
  <si>
    <t>著名品牌，国标线长，光电，抗老化滚轮，高弹性键，黑色，高灵敏，USB接口</t>
  </si>
  <si>
    <t>套</t>
  </si>
  <si>
    <t>仿真室S401,404、S412、S408、S420、S423使用</t>
  </si>
  <si>
    <t>量筒（500ml）</t>
  </si>
  <si>
    <t>内径50.22mm，高355mm，底座长94.57mm</t>
  </si>
  <si>
    <t>PP聚丙烯材质</t>
  </si>
  <si>
    <t>精馏实训室（小）</t>
  </si>
  <si>
    <t>量筒（250ml）</t>
  </si>
  <si>
    <t>内径40.19mm，高299mm，底座长72.35mm</t>
  </si>
  <si>
    <t>天波</t>
  </si>
  <si>
    <t>玻璃材质</t>
  </si>
  <si>
    <t>货架置物架</t>
  </si>
  <si>
    <t>实邦</t>
  </si>
  <si>
    <t>中型新款240KG150*60*200主架（4层），蓝色</t>
  </si>
  <si>
    <t>件</t>
  </si>
  <si>
    <t>A300仓库备用、非均相实训室、吸收解吸实训室、流体实训室</t>
  </si>
  <si>
    <t>闸阀</t>
  </si>
  <si>
    <t>1/2 200</t>
  </si>
  <si>
    <t>材质：CF8</t>
  </si>
  <si>
    <t>麦麸</t>
  </si>
  <si>
    <t>粗麦麸，5斤/袋，颗粒干净饱满</t>
  </si>
  <si>
    <t>袋</t>
  </si>
  <si>
    <t>非均相实训室使用</t>
  </si>
  <si>
    <t>碳酸钙</t>
  </si>
  <si>
    <t>分析纯，含量大于99%，500g/瓶</t>
  </si>
  <si>
    <t>瓶</t>
  </si>
  <si>
    <t>河北重钙</t>
  </si>
  <si>
    <t>重钙粉200目，25kg/袋</t>
  </si>
  <si>
    <t>量筒（1000ml）</t>
  </si>
  <si>
    <t>蓝色标尺，内径8.5cm，高42cm</t>
  </si>
  <si>
    <t>彩色卡纸</t>
  </si>
  <si>
    <t>得力</t>
  </si>
  <si>
    <t>4K，60张/包，30色</t>
  </si>
  <si>
    <t>包</t>
  </si>
  <si>
    <t>吸收解吸实训室</t>
  </si>
  <si>
    <t>白板笔</t>
  </si>
  <si>
    <t>10支/盒</t>
  </si>
  <si>
    <t>盒</t>
  </si>
  <si>
    <t>烟雾油</t>
  </si>
  <si>
    <t>85%重浓度，环保无异味优质烟雾油，4.5L/桶</t>
  </si>
  <si>
    <t>桶</t>
  </si>
  <si>
    <t>消防应急逃生体验使用，应急推演室沙盘演示使用</t>
  </si>
  <si>
    <t>活性炭滤芯</t>
  </si>
  <si>
    <t>阿斯安</t>
  </si>
  <si>
    <t>Asa-300</t>
  </si>
  <si>
    <t>个人救护实训室充气泵保养使用</t>
  </si>
  <si>
    <t>空气滤芯</t>
  </si>
  <si>
    <t>充气泵润滑油</t>
  </si>
  <si>
    <t>Asa-R750高压全合成润滑油，食品级，1L</t>
  </si>
  <si>
    <t>个人救护实训室充气泵保养使用，保养一次需两桶</t>
  </si>
  <si>
    <t>担架固定急救绑带</t>
  </si>
  <si>
    <t>黑色，可调节救援绑带</t>
  </si>
  <si>
    <t>根</t>
  </si>
  <si>
    <t>个人救护实训室使用</t>
  </si>
  <si>
    <t>创可贴</t>
  </si>
  <si>
    <t>云南白药</t>
  </si>
  <si>
    <t>防水，弹力布，透气，20片/盒</t>
  </si>
  <si>
    <t>个人救护实训室创伤包扎使用、S108管拆室用</t>
  </si>
  <si>
    <t>小腿固定夹板</t>
  </si>
  <si>
    <t>医用高分子，12.5*50cm</t>
  </si>
  <si>
    <t>片</t>
  </si>
  <si>
    <t>个人救护实训室创伤包扎使用</t>
  </si>
  <si>
    <t>23A碱性电池</t>
  </si>
  <si>
    <t>南孚</t>
  </si>
  <si>
    <t>12V23A碱性电池，40支/1盒</t>
  </si>
  <si>
    <t>个人救护实训室假人展柜遥控器使用</t>
  </si>
  <si>
    <t>医用生理盐水</t>
  </si>
  <si>
    <t>0.9%氯化钠，250ml/瓶，拧盖款</t>
  </si>
  <si>
    <t>医用棉签</t>
  </si>
  <si>
    <t>医用，12cm，单头，30支/包</t>
  </si>
  <si>
    <t>医用胶带</t>
  </si>
  <si>
    <t>1.25*910cm，透气无纺布基材，抗过敏</t>
  </si>
  <si>
    <t>卷</t>
  </si>
  <si>
    <t>医用无菌纱布片</t>
  </si>
  <si>
    <t>7.5*7.5cm，灭菌级，外科纱布敷料块，5片/包</t>
  </si>
  <si>
    <t>不干胶标签纸</t>
  </si>
  <si>
    <t>39*25mm，24枚/张</t>
  </si>
  <si>
    <t>张</t>
  </si>
  <si>
    <t>医用酒精消毒湿巾</t>
  </si>
  <si>
    <t>75%酒精，80抽/包</t>
  </si>
  <si>
    <t>打印机粉盒</t>
  </si>
  <si>
    <t>华为打印机pixlab X1</t>
  </si>
  <si>
    <t>华为打印机pixlab X1粉盒/4500页</t>
  </si>
  <si>
    <t>各实训室</t>
  </si>
  <si>
    <r>
      <rPr>
        <sz val="10"/>
        <color rgb="FF000000"/>
        <rFont val="微软雅黑"/>
        <family val="2"/>
        <charset val="134"/>
      </rPr>
      <t>玻纤布铝箔胶带</t>
    </r>
    <r>
      <rPr>
        <sz val="10"/>
        <color rgb="FF000000"/>
        <rFont val="微软雅黑"/>
        <family val="2"/>
        <charset val="134"/>
      </rPr>
      <t xml:space="preserve"> </t>
    </r>
  </si>
  <si>
    <t>奔亿达</t>
  </si>
  <si>
    <t>60cm*20m 抗拉、耐高温、防水、自粘加厚保温棉防水密封胶布</t>
  </si>
  <si>
    <t>生物发酵实训室</t>
  </si>
  <si>
    <t>10cm*20m 抗拉、耐高温、防水、自粘加厚保温棉防水密封胶布</t>
  </si>
  <si>
    <t>不锈钢疏水器DN15</t>
  </si>
  <si>
    <t>浙江佳泓阀门</t>
  </si>
  <si>
    <t>CS19W-16P 304 DN15 重型</t>
  </si>
  <si>
    <t>水银糖度比重计</t>
  </si>
  <si>
    <t>法文思</t>
  </si>
  <si>
    <t>SDG-附温糖度计，水银附温糖度计 0-10 精度0.1</t>
  </si>
  <si>
    <t>SDG-附温糖度计，水银附温糖度计 10-20 精度0.1</t>
  </si>
  <si>
    <t>红水附温糖度计</t>
  </si>
  <si>
    <t>SDG-附温糖度计，红水附温糖度计 0-10 精度0.1</t>
  </si>
  <si>
    <t>SDG-附温糖度计，红水附温糖度计 10-20 精度0.1</t>
  </si>
  <si>
    <t>2500ml5斤透明塑料桶</t>
  </si>
  <si>
    <t>远翔</t>
  </si>
  <si>
    <t>食品级，53号塑料瓶</t>
  </si>
  <si>
    <t>PE耐高温5L10斤密封塑料食用油桶</t>
  </si>
  <si>
    <t>GGJ/格格家</t>
  </si>
  <si>
    <t>PE耐高温，食品级塑料</t>
  </si>
  <si>
    <t>玻璃擦</t>
  </si>
  <si>
    <r>
      <rPr>
        <sz val="10"/>
        <color rgb="FF000000"/>
        <rFont val="微软雅黑"/>
        <family val="2"/>
        <charset val="134"/>
      </rPr>
      <t>五月花</t>
    </r>
    <r>
      <rPr>
        <sz val="10"/>
        <color rgb="FF000000"/>
        <rFont val="微软雅黑"/>
        <family val="2"/>
        <charset val="134"/>
      </rPr>
      <t xml:space="preserve"> </t>
    </r>
  </si>
  <si>
    <r>
      <rPr>
        <sz val="10"/>
        <color rgb="FF000000"/>
        <rFont val="微软雅黑"/>
        <family val="2"/>
        <charset val="134"/>
      </rPr>
      <t>五月花</t>
    </r>
    <r>
      <rPr>
        <sz val="10"/>
        <color rgb="FF000000"/>
        <rFont val="微软雅黑"/>
        <family val="2"/>
        <charset val="134"/>
      </rPr>
      <t xml:space="preserve">  </t>
    </r>
    <r>
      <rPr>
        <sz val="10"/>
        <color rgb="FF000000"/>
        <rFont val="微软雅黑"/>
        <family val="2"/>
        <charset val="134"/>
      </rPr>
      <t>WYH-CC105</t>
    </r>
  </si>
  <si>
    <t>仿真室S423、S420、S412、S401、S404、非均相实训室个人救护实训室使用</t>
  </si>
  <si>
    <t>医用3%过氧化氢消毒液</t>
  </si>
  <si>
    <t>医用，3%，100ml/瓶</t>
  </si>
  <si>
    <t>S108管拆室用、个人救护实训室创伤包扎使用</t>
  </si>
  <si>
    <t>医用酒精棉球</t>
  </si>
  <si>
    <t>75%酒精，自带镊子，适用于皮肤盒物品表面的清洁、消毒，外用，25球/瓶</t>
  </si>
  <si>
    <t>丁腈一次性手套</t>
  </si>
  <si>
    <t>乌斯京</t>
  </si>
  <si>
    <t>12英寸加长、食品级，白色，25只/盒</t>
  </si>
  <si>
    <t>手工皂，口红用</t>
  </si>
  <si>
    <t>塑料量杯</t>
  </si>
  <si>
    <t>冰禹</t>
  </si>
  <si>
    <t>500ml，食品级，PP材质，带手柄，加厚</t>
  </si>
  <si>
    <t>活动扳手</t>
  </si>
  <si>
    <t>绿林</t>
  </si>
  <si>
    <t>10寸</t>
  </si>
  <si>
    <t>流体实训室</t>
  </si>
  <si>
    <t>15寸</t>
  </si>
  <si>
    <t>润滑油</t>
  </si>
  <si>
    <t>百卡</t>
  </si>
  <si>
    <t>60ml</t>
  </si>
  <si>
    <t>大麦芽</t>
  </si>
  <si>
    <t>25kg/包</t>
  </si>
  <si>
    <t>苦花</t>
  </si>
  <si>
    <t>卡斯卡特</t>
  </si>
  <si>
    <t>0.5kg/包</t>
  </si>
  <si>
    <t>香花</t>
  </si>
  <si>
    <t>萨兹</t>
  </si>
  <si>
    <t>酵母</t>
  </si>
  <si>
    <t>S189</t>
  </si>
  <si>
    <t>手提式水基泡沫</t>
  </si>
  <si>
    <t>江苏名州</t>
  </si>
  <si>
    <t>3L手提式水基灭火器</t>
  </si>
  <si>
    <t>安全员赛事</t>
  </si>
  <si>
    <t>铁丝</t>
  </si>
  <si>
    <t>海斯迪克</t>
  </si>
  <si>
    <t>16号镀锌铁丝</t>
  </si>
  <si>
    <t>灭火器箱</t>
  </si>
  <si>
    <t>洪湖</t>
  </si>
  <si>
    <t>4公斤干粉水基灭火器箱子2只装</t>
  </si>
  <si>
    <t>插头三脚</t>
  </si>
  <si>
    <t>公牛</t>
  </si>
  <si>
    <t>插头三脚3脚电线接线板家用</t>
  </si>
  <si>
    <t>微波炉</t>
  </si>
  <si>
    <t>格兰仕</t>
  </si>
  <si>
    <t>微波炉 6档火力调节 旋钮简易操作 经典迷你款 家用微波炉P70J17L-V1(W0)</t>
  </si>
  <si>
    <t>电烧水壶</t>
  </si>
  <si>
    <t>苏泊尔</t>
  </si>
  <si>
    <t>电水壶 双层防烫烧水壶热水壶 全钢无缝内胆电热水壶SW-17J419 1.7L大容量</t>
  </si>
  <si>
    <t>热得快</t>
  </si>
  <si>
    <t>妙普乐</t>
  </si>
  <si>
    <t>热得快烧水器 暖水壶暖壶热水壶专用烧水棒</t>
  </si>
  <si>
    <t>一次性粘钩</t>
  </si>
  <si>
    <t>HYWLKJ</t>
  </si>
  <si>
    <t>一次性粘钩挂钩贴免孔无痕强力胶粘</t>
  </si>
  <si>
    <t>防水胶布</t>
  </si>
  <si>
    <t>ET6绝缘胶带9M</t>
  </si>
  <si>
    <t>配电箱</t>
  </si>
  <si>
    <t>御舵</t>
  </si>
  <si>
    <t>建筑装修施工工地临时用一级二级三级电箱总配电箱柜成套V标准</t>
  </si>
  <si>
    <t>应急照明灯</t>
  </si>
  <si>
    <t>趣行</t>
  </si>
  <si>
    <t>消防应急灯 新国标认证LED双头充电照明灯疏散安全出口通道指示灯</t>
  </si>
  <si>
    <t>应急逃生指示牌</t>
  </si>
  <si>
    <t>斯铂格</t>
  </si>
  <si>
    <t>安全出口指示牌 免接电悬挂式夜光标识铝合金框逃生疏散指示灯小区商用通道应急灯 单面自发光薄款 右向</t>
  </si>
  <si>
    <t>防护头盔</t>
  </si>
  <si>
    <r>
      <rPr>
        <sz val="10"/>
        <color rgb="FF000000"/>
        <rFont val="微软雅黑"/>
        <family val="2"/>
        <charset val="134"/>
      </rPr>
      <t>新特丽</t>
    </r>
    <r>
      <rPr>
        <sz val="10"/>
        <color rgb="FF000000"/>
        <rFont val="微软雅黑"/>
        <family val="2"/>
        <charset val="134"/>
      </rPr>
      <t xml:space="preserve"> </t>
    </r>
  </si>
  <si>
    <t>消防员应急事故救援防火防护阻燃隔热耐磨抗冲击原装配套防护安全帽</t>
  </si>
  <si>
    <t>防火服</t>
  </si>
  <si>
    <t>万普盾</t>
  </si>
  <si>
    <t>02款消防服上衣+裤子 阻燃隔热耐高温防火服 微型消防站火灾演习抢险救援日常训练战斗服</t>
  </si>
  <si>
    <t>靶</t>
  </si>
  <si>
    <t>现场制作</t>
  </si>
  <si>
    <t>立杆圆心</t>
  </si>
  <si>
    <t>三角巾</t>
  </si>
  <si>
    <t>丰帆 教学培训三角巾</t>
  </si>
  <si>
    <r>
      <rPr>
        <sz val="10"/>
        <color rgb="FF000000"/>
        <rFont val="Times New Roman"/>
        <family val="1"/>
      </rPr>
      <t>90*90*127</t>
    </r>
    <r>
      <rPr>
        <sz val="10"/>
        <color rgb="FF000000"/>
        <rFont val="仿宋_GB2312"/>
        <charset val="134"/>
      </rPr>
      <t>厘米</t>
    </r>
  </si>
  <si>
    <t>条</t>
  </si>
  <si>
    <t>棉签</t>
  </si>
  <si>
    <t>海氏海诺医用棉签</t>
  </si>
  <si>
    <t>8cm</t>
  </si>
  <si>
    <t>100支/袋</t>
  </si>
  <si>
    <t>无菌纱布</t>
  </si>
  <si>
    <t>海氏海诺</t>
  </si>
  <si>
    <r>
      <rPr>
        <sz val="10"/>
        <color rgb="FF000000"/>
        <rFont val="Times New Roman"/>
        <family val="1"/>
      </rPr>
      <t>8</t>
    </r>
    <r>
      <rPr>
        <sz val="10"/>
        <color rgb="FF000000"/>
        <rFont val="仿宋_GB2312"/>
        <charset val="134"/>
      </rPr>
      <t>厘米</t>
    </r>
    <r>
      <rPr>
        <sz val="10"/>
        <color rgb="FF000000"/>
        <rFont val="Times New Roman"/>
        <family val="1"/>
      </rPr>
      <t>*10</t>
    </r>
    <r>
      <rPr>
        <sz val="10"/>
        <color rgb="FF000000"/>
        <rFont val="仿宋_GB2312"/>
        <charset val="134"/>
      </rPr>
      <t>厘米</t>
    </r>
  </si>
  <si>
    <t>5片/袋</t>
  </si>
  <si>
    <t>绷带</t>
  </si>
  <si>
    <t>棉花朵朵</t>
  </si>
  <si>
    <t>10x450cm</t>
  </si>
  <si>
    <t>全身式安全带（减速）</t>
  </si>
  <si>
    <t>哥尔姆</t>
  </si>
  <si>
    <t>1）材质及规格：涤纶，金属子母扣，缓冲背板，加宽缓冲带；2）包含安全带，防水包，双钩绳，安全帽，钢丝绳防坠器，内卡轨道防坠器，外卡轨道防坠器等设备</t>
  </si>
  <si>
    <t>手套</t>
  </si>
  <si>
    <t>淘盾</t>
  </si>
  <si>
    <t>JY999</t>
  </si>
  <si>
    <t>副</t>
  </si>
  <si>
    <t>轴流风机</t>
  </si>
  <si>
    <t>杰丰</t>
  </si>
  <si>
    <t>1）规格：功率0.09KW，AC220V，转速1450/min，1000m3/h，全压35kpa；2）带折叠式通风筒，风筒长度2000-3000mm</t>
  </si>
  <si>
    <t>安全帽防爆头灯</t>
  </si>
  <si>
    <t>魔铁（MOTIE）</t>
  </si>
  <si>
    <t>重量：150g    照射距离：100米     ， 连续照明：12h</t>
  </si>
  <si>
    <t>全包裹软担架</t>
  </si>
  <si>
    <t>RUSCUER</t>
  </si>
  <si>
    <t>1）材质：TPU；2）规格：铲式、真空、带头部保护、身体夹板全包裹软担架</t>
  </si>
  <si>
    <t>热敏打印纸</t>
  </si>
  <si>
    <t>得力No.3145，57*30型/6.5m，200卷/箱</t>
  </si>
  <si>
    <t>箱</t>
  </si>
  <si>
    <t>1</t>
  </si>
  <si>
    <t>安全员赛事心肺复苏模拟救人项目</t>
  </si>
  <si>
    <t>计时器</t>
  </si>
  <si>
    <t>Led屏6位显示可充电款，带按钮和遥控器、充电线和电源适配器，耐压拍打器，75cm×20cm</t>
  </si>
  <si>
    <t>8</t>
  </si>
  <si>
    <t>一次性CPR屏障消毒面膜</t>
  </si>
  <si>
    <t>2015年新标准，独立包装50片/盒，50盒/箱</t>
  </si>
  <si>
    <t>4</t>
  </si>
  <si>
    <t>75%酒精消毒湿巾</t>
  </si>
  <si>
    <t>仁和</t>
  </si>
  <si>
    <t>消字号认证，75%酒精湿巾，一次性，14cm×18cm加宽，50抽/包</t>
  </si>
  <si>
    <t>合计</t>
  </si>
  <si>
    <t>附件1：化学工程系2024年耗材采购项目（第二次）报价明细表</t>
    <phoneticPr fontId="1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</si>
</sst>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3">
    <font>
      <sz val="11"/>
      <color theme="1"/>
      <name val="微软雅黑"/>
      <charset val="134"/>
    </font>
    <font>
      <sz val="10"/>
      <color theme="1"/>
      <name val="微软雅黑"/>
      <charset val="134"/>
    </font>
    <font>
      <b/>
      <sz val="16"/>
      <color rgb="FF000000"/>
      <name val="微软雅黑"/>
      <charset val="134"/>
    </font>
    <font>
      <b/>
      <sz val="11"/>
      <color rgb="FF000000"/>
      <name val="微软雅黑"/>
      <charset val="134"/>
    </font>
    <font>
      <sz val="10"/>
      <color rgb="FF000000"/>
      <name val="微软雅黑"/>
      <charset val="134"/>
    </font>
    <font>
      <sz val="10"/>
      <name val="微软雅黑"/>
      <charset val="134"/>
    </font>
    <font>
      <sz val="11"/>
      <color rgb="FF000000"/>
      <name val="微软雅黑"/>
      <charset val="134"/>
    </font>
    <font>
      <b/>
      <sz val="10"/>
      <color theme="1"/>
      <name val="微软雅黑"/>
      <charset val="134"/>
    </font>
    <font>
      <sz val="10"/>
      <color rgb="FF000000"/>
      <name val="Times New Roman"/>
      <family val="1"/>
    </font>
    <font>
      <sz val="10"/>
      <color rgb="FF000000"/>
      <name val="仿宋_GB2312"/>
      <charset val="134"/>
    </font>
    <font>
      <sz val="10"/>
      <color rgb="FF000000"/>
      <name val="微软雅黑"/>
      <family val="2"/>
      <charset val="134"/>
    </font>
    <font>
      <sz val="9"/>
      <name val="微软雅黑"/>
      <family val="2"/>
      <charset val="134"/>
    </font>
    <font>
      <b/>
      <sz val="16"/>
      <color rgb="FF000000"/>
      <name val="微软雅黑"/>
      <family val="2"/>
      <charset val="134"/>
    </font>
  </fonts>
  <fills count="2">
    <fill>
      <patternFill patternType="none"/>
    </fill>
    <fill>
      <patternFill patternType="gray125"/>
    </fill>
  </fills>
  <borders count="9">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auto="1"/>
      </right>
      <top style="thin">
        <color rgb="FF000000"/>
      </top>
      <bottom style="thin">
        <color auto="1"/>
      </bottom>
      <diagonal/>
    </border>
    <border>
      <left style="thin">
        <color auto="1"/>
      </left>
      <right style="thin">
        <color auto="1"/>
      </right>
      <top style="thin">
        <color rgb="FF000000"/>
      </top>
      <bottom style="thin">
        <color auto="1"/>
      </bottom>
      <diagonal/>
    </border>
    <border>
      <left style="thin">
        <color rgb="FF000000"/>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diagonal/>
    </border>
    <border>
      <left style="thin">
        <color auto="1"/>
      </left>
      <right style="thin">
        <color auto="1"/>
      </right>
      <top style="thin">
        <color auto="1"/>
      </top>
      <bottom/>
      <diagonal/>
    </border>
    <border>
      <left style="thin">
        <color rgb="FF000000"/>
      </left>
      <right style="thin">
        <color auto="1"/>
      </right>
      <top style="thin">
        <color auto="1"/>
      </top>
      <bottom/>
      <diagonal/>
    </border>
  </borders>
  <cellStyleXfs count="1">
    <xf numFmtId="0" fontId="0" fillId="0" borderId="0">
      <alignment vertical="center"/>
    </xf>
  </cellStyleXfs>
  <cellXfs count="27">
    <xf numFmtId="0" fontId="0" fillId="0" borderId="0" xfId="0">
      <alignment vertical="center"/>
    </xf>
    <xf numFmtId="0" fontId="1" fillId="0" borderId="0" xfId="0" applyFont="1">
      <alignment vertical="center"/>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1" xfId="0" applyFont="1" applyBorder="1" applyAlignment="1">
      <alignment horizontal="left" vertical="center" wrapText="1"/>
    </xf>
    <xf numFmtId="0" fontId="5" fillId="0" borderId="1" xfId="0" applyFont="1" applyBorder="1" applyAlignment="1">
      <alignment horizontal="center" vertical="center" wrapText="1"/>
    </xf>
    <xf numFmtId="0" fontId="4" fillId="0" borderId="0" xfId="0" applyFont="1" applyAlignment="1">
      <alignment horizontal="center" vertical="center" wrapText="1"/>
    </xf>
    <xf numFmtId="0" fontId="1" fillId="0" borderId="1" xfId="0"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1"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5" xfId="0" applyFont="1" applyBorder="1" applyAlignment="1">
      <alignment horizontal="center" vertical="center" wrapText="1"/>
    </xf>
    <xf numFmtId="0" fontId="1" fillId="0" borderId="5" xfId="0" applyFont="1" applyBorder="1" applyAlignment="1">
      <alignment horizontal="center" vertical="center" wrapText="1"/>
    </xf>
    <xf numFmtId="0" fontId="4" fillId="0" borderId="6" xfId="0" applyFont="1" applyBorder="1" applyAlignment="1">
      <alignment horizontal="center" vertical="center" wrapText="1"/>
    </xf>
    <xf numFmtId="0" fontId="1" fillId="0" borderId="1" xfId="0" applyFont="1" applyBorder="1">
      <alignment vertical="center"/>
    </xf>
    <xf numFmtId="0" fontId="1" fillId="0" borderId="3" xfId="0" applyFont="1" applyBorder="1">
      <alignment vertical="center"/>
    </xf>
    <xf numFmtId="0" fontId="1" fillId="0" borderId="5" xfId="0" applyFont="1" applyBorder="1">
      <alignment vertical="center"/>
    </xf>
    <xf numFmtId="0" fontId="4" fillId="0" borderId="7" xfId="0" applyFont="1" applyBorder="1" applyAlignment="1">
      <alignment horizontal="center" vertical="center" wrapText="1"/>
    </xf>
    <xf numFmtId="0" fontId="1" fillId="0" borderId="7" xfId="0" applyFont="1" applyBorder="1">
      <alignment vertical="center"/>
    </xf>
    <xf numFmtId="0" fontId="6" fillId="0" borderId="1" xfId="0" applyFont="1" applyBorder="1">
      <alignment vertical="center"/>
    </xf>
    <xf numFmtId="0" fontId="4" fillId="0" borderId="1" xfId="0" applyFont="1" applyBorder="1" applyAlignment="1">
      <alignment horizontal="center" vertical="center"/>
    </xf>
    <xf numFmtId="0" fontId="4" fillId="0" borderId="8" xfId="0" applyFont="1" applyBorder="1" applyAlignment="1">
      <alignment horizontal="center" vertical="center" wrapText="1"/>
    </xf>
    <xf numFmtId="0" fontId="7" fillId="0" borderId="5" xfId="0" applyFont="1" applyBorder="1">
      <alignment vertical="center"/>
    </xf>
    <xf numFmtId="0" fontId="12" fillId="0" borderId="1" xfId="0" applyFont="1" applyBorder="1" applyAlignment="1">
      <alignment horizontal="left" vertical="center" wrapText="1"/>
    </xf>
    <xf numFmtId="0" fontId="2" fillId="0" borderId="1" xfId="0" applyFont="1" applyBorder="1" applyAlignment="1">
      <alignment horizontal="left" vertical="center" wrapText="1"/>
    </xf>
    <xf numFmtId="0" fontId="7" fillId="0" borderId="5" xfId="0" applyFont="1" applyBorder="1" applyAlignment="1">
      <alignment horizontal="center" vertical="center"/>
    </xf>
  </cellXfs>
  <cellStyles count="1">
    <cellStyle name="常规" xfId="0" builtinId="0"/>
  </cellStyles>
  <dxfs count="0"/>
  <tableStyles count="0" defaultTableStyle="TableStyleMedium2" defaultPivotStyle="PivotStyleLight16"/>
  <colors>
    <mruColors>
      <color rgb="FFFFFF0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39" Type="http://schemas.openxmlformats.org/officeDocument/2006/relationships/image" Target="media/image39.png"/><Relationship Id="rId26" Type="http://schemas.openxmlformats.org/officeDocument/2006/relationships/image" Target="media/image26.png"/><Relationship Id="rId18" Type="http://schemas.openxmlformats.org/officeDocument/2006/relationships/image" Target="media/image18.png"/><Relationship Id="rId13" Type="http://schemas.openxmlformats.org/officeDocument/2006/relationships/image" Target="media/image13.png"/><Relationship Id="rId47" Type="http://schemas.openxmlformats.org/officeDocument/2006/relationships/image" Target="media/image47.png"/><Relationship Id="rId42" Type="http://schemas.openxmlformats.org/officeDocument/2006/relationships/image" Target="media/image42.png"/><Relationship Id="rId34" Type="http://schemas.openxmlformats.org/officeDocument/2006/relationships/image" Target="media/image34.png"/><Relationship Id="rId21" Type="http://schemas.openxmlformats.org/officeDocument/2006/relationships/image" Target="media/image21.jpeg"/><Relationship Id="rId7" Type="http://schemas.openxmlformats.org/officeDocument/2006/relationships/image" Target="media/image7.jpeg"/><Relationship Id="rId29" Type="http://schemas.openxmlformats.org/officeDocument/2006/relationships/image" Target="media/image29.png"/><Relationship Id="rId2" Type="http://schemas.openxmlformats.org/officeDocument/2006/relationships/image" Target="media/image2.png"/><Relationship Id="rId16" Type="http://schemas.openxmlformats.org/officeDocument/2006/relationships/image" Target="media/image16.png"/><Relationship Id="rId45" Type="http://schemas.openxmlformats.org/officeDocument/2006/relationships/image" Target="media/image45.png"/><Relationship Id="rId40" Type="http://schemas.openxmlformats.org/officeDocument/2006/relationships/image" Target="media/image40.png"/><Relationship Id="rId37" Type="http://schemas.openxmlformats.org/officeDocument/2006/relationships/image" Target="media/image37.png"/><Relationship Id="rId32" Type="http://schemas.openxmlformats.org/officeDocument/2006/relationships/image" Target="media/image32.png"/><Relationship Id="rId24" Type="http://schemas.openxmlformats.org/officeDocument/2006/relationships/image" Target="media/image24.png"/><Relationship Id="rId11" Type="http://schemas.openxmlformats.org/officeDocument/2006/relationships/image" Target="media/image11.png"/><Relationship Id="rId5" Type="http://schemas.openxmlformats.org/officeDocument/2006/relationships/image" Target="media/image5.png"/><Relationship Id="rId49" Type="http://schemas.openxmlformats.org/officeDocument/2006/relationships/image" Target="media/image49.png"/><Relationship Id="rId36" Type="http://schemas.openxmlformats.org/officeDocument/2006/relationships/image" Target="media/image36.png"/><Relationship Id="rId28" Type="http://schemas.openxmlformats.org/officeDocument/2006/relationships/image" Target="media/image28.png"/><Relationship Id="rId23" Type="http://schemas.openxmlformats.org/officeDocument/2006/relationships/image" Target="media/image23.png"/><Relationship Id="rId15" Type="http://schemas.openxmlformats.org/officeDocument/2006/relationships/image" Target="media/image15.png"/><Relationship Id="rId44" Type="http://schemas.openxmlformats.org/officeDocument/2006/relationships/image" Target="media/image44.png"/><Relationship Id="rId31" Type="http://schemas.openxmlformats.org/officeDocument/2006/relationships/image" Target="media/image31.png"/><Relationship Id="rId19" Type="http://schemas.openxmlformats.org/officeDocument/2006/relationships/image" Target="media/image19.png"/><Relationship Id="rId10" Type="http://schemas.openxmlformats.org/officeDocument/2006/relationships/image" Target="media/image10.png"/><Relationship Id="rId9" Type="http://schemas.openxmlformats.org/officeDocument/2006/relationships/image" Target="media/image9.png"/><Relationship Id="rId48" Type="http://schemas.openxmlformats.org/officeDocument/2006/relationships/image" Target="media/image48.png"/><Relationship Id="rId43" Type="http://schemas.openxmlformats.org/officeDocument/2006/relationships/image" Target="media/image43.png"/><Relationship Id="rId4" Type="http://schemas.openxmlformats.org/officeDocument/2006/relationships/image" Target="media/image4.png"/><Relationship Id="rId35" Type="http://schemas.openxmlformats.org/officeDocument/2006/relationships/image" Target="media/image35.png"/><Relationship Id="rId30" Type="http://schemas.openxmlformats.org/officeDocument/2006/relationships/image" Target="media/image30.png"/><Relationship Id="rId27" Type="http://schemas.openxmlformats.org/officeDocument/2006/relationships/image" Target="media/image27.png"/><Relationship Id="rId22" Type="http://schemas.openxmlformats.org/officeDocument/2006/relationships/image" Target="media/image22.png"/><Relationship Id="rId14" Type="http://schemas.openxmlformats.org/officeDocument/2006/relationships/image" Target="media/image14.png"/><Relationship Id="rId8" Type="http://schemas.openxmlformats.org/officeDocument/2006/relationships/image" Target="media/image8.png"/><Relationship Id="rId3" Type="http://schemas.openxmlformats.org/officeDocument/2006/relationships/image" Target="media/image3.png"/><Relationship Id="rId46" Type="http://schemas.openxmlformats.org/officeDocument/2006/relationships/image" Target="media/image46.png"/><Relationship Id="rId38" Type="http://schemas.openxmlformats.org/officeDocument/2006/relationships/image" Target="media/image38.png"/><Relationship Id="rId33" Type="http://schemas.openxmlformats.org/officeDocument/2006/relationships/image" Target="media/image33.png"/><Relationship Id="rId25" Type="http://schemas.openxmlformats.org/officeDocument/2006/relationships/image" Target="media/image25.png"/><Relationship Id="rId17" Type="http://schemas.openxmlformats.org/officeDocument/2006/relationships/image" Target="media/image17.png"/><Relationship Id="rId12" Type="http://schemas.openxmlformats.org/officeDocument/2006/relationships/image" Target="media/image12.png"/><Relationship Id="rId41" Type="http://schemas.openxmlformats.org/officeDocument/2006/relationships/image" Target="media/image41.png"/><Relationship Id="rId20" Type="http://schemas.openxmlformats.org/officeDocument/2006/relationships/image" Target="media/image20.png"/><Relationship Id="rId6" Type="http://schemas.openxmlformats.org/officeDocument/2006/relationships/image" Target="media/image6.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8" Type="http://www.wps.cn/officeDocument/2020/cellImage" Target="cellimages.xml"/><Relationship Id="rId3" Type="http://schemas.openxmlformats.org/officeDocument/2006/relationships/styles" Target="styles.xml"/><Relationship Id="rId7"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calcChain" Target="calcChain.xml"/><Relationship Id="rId4" Type="http://schemas.openxmlformats.org/officeDocument/2006/relationships/sharedStrings" Target="sharedStrings.xml"/></Relationship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J82"/>
  <sheetViews>
    <sheetView tabSelected="1" zoomScale="115" zoomScaleNormal="115" workbookViewId="0">
      <pane ySplit="2" topLeftCell="A3" activePane="bottomLeft" state="frozen"/>
      <selection pane="bottomLeft" activeCell="E4" sqref="E4"/>
    </sheetView>
  </sheetViews>
  <sheetFormatPr defaultColWidth="11.33203125" defaultRowHeight="16.5"/>
  <cols>
    <col min="1" max="1" width="5.77734375" style="1" customWidth="1"/>
    <col min="2" max="2" width="12.44140625" style="1" customWidth="1"/>
    <col min="3" max="3" width="14.33203125" style="1" customWidth="1"/>
    <col min="4" max="4" width="18.88671875" style="1" customWidth="1"/>
    <col min="5" max="5" width="5.77734375" style="1" customWidth="1"/>
    <col min="6" max="6" width="7.6640625" style="1" customWidth="1"/>
    <col min="7" max="7" width="5.88671875" style="1" customWidth="1"/>
    <col min="8" max="8" width="9.33203125" style="1" customWidth="1"/>
    <col min="9" max="9" width="16.77734375" style="1" customWidth="1"/>
    <col min="10" max="10" width="15" style="1" customWidth="1"/>
    <col min="11" max="16384" width="11.33203125" style="1"/>
  </cols>
  <sheetData>
    <row r="1" spans="1:10" ht="25.5" customHeight="1">
      <c r="A1" s="24" t="s">
        <v>253</v>
      </c>
      <c r="B1" s="25"/>
      <c r="C1" s="25"/>
      <c r="D1" s="25"/>
      <c r="E1" s="25"/>
      <c r="F1" s="25"/>
      <c r="G1" s="25"/>
      <c r="H1" s="25"/>
      <c r="I1" s="25"/>
      <c r="J1" s="25"/>
    </row>
    <row r="2" spans="1:10" ht="30">
      <c r="A2" s="2" t="s">
        <v>0</v>
      </c>
      <c r="B2" s="2" t="s">
        <v>1</v>
      </c>
      <c r="C2" s="2" t="s">
        <v>2</v>
      </c>
      <c r="D2" s="2" t="s">
        <v>3</v>
      </c>
      <c r="E2" s="2" t="s">
        <v>4</v>
      </c>
      <c r="F2" s="2" t="s">
        <v>5</v>
      </c>
      <c r="G2" s="2" t="s">
        <v>6</v>
      </c>
      <c r="H2" s="2" t="s">
        <v>7</v>
      </c>
      <c r="I2" s="2" t="s">
        <v>8</v>
      </c>
      <c r="J2" s="2" t="s">
        <v>9</v>
      </c>
    </row>
    <row r="3" spans="1:10" ht="41.1" customHeight="1">
      <c r="A3" s="3">
        <v>1</v>
      </c>
      <c r="B3" s="3" t="s">
        <v>10</v>
      </c>
      <c r="C3" s="3" t="s">
        <v>11</v>
      </c>
      <c r="D3" s="4" t="s">
        <v>12</v>
      </c>
      <c r="E3" s="3" t="s">
        <v>13</v>
      </c>
      <c r="F3" s="3"/>
      <c r="G3" s="5">
        <v>7</v>
      </c>
      <c r="H3" s="3"/>
      <c r="I3" s="3" t="s">
        <v>14</v>
      </c>
      <c r="J3" s="15" t="str">
        <f>_xlfn.DISPIMG("ID_E6771FACACF549D288E35C90CDB24DB3",1)</f>
        <v>=DISPIMG("ID_E6771FACACF549D288E35C90CDB24DB3",1)</v>
      </c>
    </row>
    <row r="4" spans="1:10" ht="42" customHeight="1">
      <c r="A4" s="3">
        <v>2</v>
      </c>
      <c r="B4" s="3" t="s">
        <v>15</v>
      </c>
      <c r="C4" s="3" t="s">
        <v>16</v>
      </c>
      <c r="D4" s="4" t="s">
        <v>17</v>
      </c>
      <c r="E4" s="3" t="s">
        <v>18</v>
      </c>
      <c r="F4" s="3"/>
      <c r="G4" s="3">
        <v>200</v>
      </c>
      <c r="H4" s="3"/>
      <c r="I4" s="3" t="s">
        <v>14</v>
      </c>
      <c r="J4" s="15" t="str">
        <f>_xlfn.DISPIMG("ID_8C245DA75F344C6686C1BFF49B8F6FE9",1)</f>
        <v>=DISPIMG("ID_8C245DA75F344C6686C1BFF49B8F6FE9",1)</v>
      </c>
    </row>
    <row r="5" spans="1:10" ht="56.1" customHeight="1">
      <c r="A5" s="3">
        <v>3</v>
      </c>
      <c r="B5" s="3" t="s">
        <v>19</v>
      </c>
      <c r="C5" s="3" t="s">
        <v>20</v>
      </c>
      <c r="D5" s="4" t="s">
        <v>21</v>
      </c>
      <c r="E5" s="3" t="s">
        <v>13</v>
      </c>
      <c r="F5" s="3"/>
      <c r="G5" s="3">
        <v>7</v>
      </c>
      <c r="H5" s="3"/>
      <c r="I5" s="3" t="s">
        <v>14</v>
      </c>
      <c r="J5" s="15" t="str">
        <f>_xlfn.DISPIMG("ID_FDEF07FF33D54F71A1DA9AF68DF4620A",1)</f>
        <v>=DISPIMG("ID_FDEF07FF33D54F71A1DA9AF68DF4620A",1)</v>
      </c>
    </row>
    <row r="6" spans="1:10" ht="66.95" customHeight="1">
      <c r="A6" s="3">
        <v>4</v>
      </c>
      <c r="B6" s="3" t="s">
        <v>22</v>
      </c>
      <c r="C6" s="3" t="s">
        <v>23</v>
      </c>
      <c r="D6" s="4" t="s">
        <v>24</v>
      </c>
      <c r="E6" s="3" t="s">
        <v>25</v>
      </c>
      <c r="F6" s="3"/>
      <c r="G6" s="3">
        <v>85</v>
      </c>
      <c r="H6" s="3"/>
      <c r="I6" s="3" t="s">
        <v>26</v>
      </c>
      <c r="J6" s="3"/>
    </row>
    <row r="7" spans="1:10" ht="87" customHeight="1">
      <c r="A7" s="3">
        <v>5</v>
      </c>
      <c r="B7" s="3" t="s">
        <v>27</v>
      </c>
      <c r="C7" s="3" t="s">
        <v>28</v>
      </c>
      <c r="D7" s="4" t="s">
        <v>29</v>
      </c>
      <c r="E7" s="3" t="s">
        <v>13</v>
      </c>
      <c r="F7" s="3"/>
      <c r="G7" s="3">
        <v>10</v>
      </c>
      <c r="H7" s="3"/>
      <c r="I7" s="3" t="s">
        <v>30</v>
      </c>
      <c r="J7" s="15" t="str">
        <f>_xlfn.DISPIMG("ID_CF2EC995126349E29DAAC16696AC1A9C",1)</f>
        <v>=DISPIMG("ID_CF2EC995126349E29DAAC16696AC1A9C",1)</v>
      </c>
    </row>
    <row r="8" spans="1:10" ht="83.1" customHeight="1">
      <c r="A8" s="3">
        <v>6</v>
      </c>
      <c r="B8" s="3" t="s">
        <v>31</v>
      </c>
      <c r="C8" s="3" t="s">
        <v>32</v>
      </c>
      <c r="D8" s="4" t="s">
        <v>29</v>
      </c>
      <c r="E8" s="3" t="s">
        <v>13</v>
      </c>
      <c r="F8" s="3"/>
      <c r="G8" s="3">
        <v>10</v>
      </c>
      <c r="H8" s="3"/>
      <c r="I8" s="3" t="s">
        <v>30</v>
      </c>
      <c r="J8" s="15" t="str">
        <f>_xlfn.DISPIMG("ID_D3A3B474E6E14A2498098B04387F4BD2",1)</f>
        <v>=DISPIMG("ID_D3A3B474E6E14A2498098B04387F4BD2",1)</v>
      </c>
    </row>
    <row r="9" spans="1:10" ht="66.95" customHeight="1">
      <c r="A9" s="3">
        <v>7</v>
      </c>
      <c r="B9" s="3" t="s">
        <v>27</v>
      </c>
      <c r="C9" s="3" t="s">
        <v>33</v>
      </c>
      <c r="D9" s="4" t="s">
        <v>34</v>
      </c>
      <c r="E9" s="3" t="s">
        <v>13</v>
      </c>
      <c r="F9" s="3"/>
      <c r="G9" s="3">
        <v>10</v>
      </c>
      <c r="H9" s="3"/>
      <c r="I9" s="3" t="s">
        <v>30</v>
      </c>
      <c r="J9" s="15" t="str">
        <f>_xlfn.DISPIMG("ID_D0A032CEB4454932864C205FCC95C582",1)</f>
        <v>=DISPIMG("ID_D0A032CEB4454932864C205FCC95C582",1)</v>
      </c>
    </row>
    <row r="10" spans="1:10" ht="77.099999999999994" customHeight="1">
      <c r="A10" s="3">
        <v>8</v>
      </c>
      <c r="B10" s="3" t="s">
        <v>35</v>
      </c>
      <c r="C10" s="3" t="s">
        <v>36</v>
      </c>
      <c r="D10" s="4" t="s">
        <v>37</v>
      </c>
      <c r="E10" s="3" t="s">
        <v>38</v>
      </c>
      <c r="F10" s="3"/>
      <c r="G10" s="5">
        <v>16</v>
      </c>
      <c r="H10" s="3"/>
      <c r="I10" s="3" t="s">
        <v>39</v>
      </c>
      <c r="J10" s="15" t="str">
        <f>_xlfn.DISPIMG("ID_6709351F01BE4D009E6872F030D8FC33",1)</f>
        <v>=DISPIMG("ID_6709351F01BE4D009E6872F030D8FC33",1)</v>
      </c>
    </row>
    <row r="11" spans="1:10" ht="66.95" customHeight="1">
      <c r="A11" s="3">
        <v>9</v>
      </c>
      <c r="B11" s="3" t="s">
        <v>40</v>
      </c>
      <c r="C11" s="3" t="s">
        <v>41</v>
      </c>
      <c r="D11" s="4" t="s">
        <v>42</v>
      </c>
      <c r="E11" s="3" t="s">
        <v>13</v>
      </c>
      <c r="F11" s="3"/>
      <c r="G11" s="3">
        <v>10</v>
      </c>
      <c r="H11" s="3"/>
      <c r="I11" s="3" t="s">
        <v>30</v>
      </c>
      <c r="J11" s="15" t="str">
        <f>_xlfn.DISPIMG("ID_1CF1CCA169254966AA567DEF48BA20D3",1)</f>
        <v>=DISPIMG("ID_1CF1CCA169254966AA567DEF48BA20D3",1)</v>
      </c>
    </row>
    <row r="12" spans="1:10" ht="33">
      <c r="A12" s="3">
        <v>10</v>
      </c>
      <c r="B12" s="3" t="s">
        <v>43</v>
      </c>
      <c r="C12" s="3"/>
      <c r="D12" s="4" t="s">
        <v>44</v>
      </c>
      <c r="E12" s="3" t="s">
        <v>45</v>
      </c>
      <c r="F12" s="3"/>
      <c r="G12" s="3">
        <v>5</v>
      </c>
      <c r="H12" s="3"/>
      <c r="I12" s="3" t="s">
        <v>46</v>
      </c>
      <c r="J12" s="3"/>
    </row>
    <row r="13" spans="1:10" ht="60" customHeight="1">
      <c r="A13" s="3">
        <v>11</v>
      </c>
      <c r="B13" s="3" t="s">
        <v>47</v>
      </c>
      <c r="C13" s="3"/>
      <c r="D13" s="4" t="s">
        <v>48</v>
      </c>
      <c r="E13" s="3" t="s">
        <v>49</v>
      </c>
      <c r="F13" s="3"/>
      <c r="G13" s="3">
        <v>18</v>
      </c>
      <c r="H13" s="3"/>
      <c r="I13" s="3" t="s">
        <v>46</v>
      </c>
      <c r="J13" s="15" t="str">
        <f>_xlfn.DISPIMG("ID_130045321EEE4DBDB31F0F6AF5C1E063",1)</f>
        <v>=DISPIMG("ID_130045321EEE4DBDB31F0F6AF5C1E063",1)</v>
      </c>
    </row>
    <row r="14" spans="1:10" ht="71.099999999999994" customHeight="1">
      <c r="A14" s="3">
        <v>12</v>
      </c>
      <c r="B14" s="3" t="s">
        <v>47</v>
      </c>
      <c r="C14" s="3" t="s">
        <v>50</v>
      </c>
      <c r="D14" s="4" t="s">
        <v>51</v>
      </c>
      <c r="E14" s="3" t="s">
        <v>45</v>
      </c>
      <c r="F14" s="3"/>
      <c r="G14" s="3">
        <v>1</v>
      </c>
      <c r="H14" s="3"/>
      <c r="I14" s="3" t="s">
        <v>46</v>
      </c>
      <c r="J14" s="15" t="str">
        <f>_xlfn.DISPIMG("ID_F9311233A86B438DB91824D327125A80",1)</f>
        <v>=DISPIMG("ID_F9311233A86B438DB91824D327125A80",1)</v>
      </c>
    </row>
    <row r="15" spans="1:10" ht="33">
      <c r="A15" s="3">
        <v>13</v>
      </c>
      <c r="B15" s="3" t="s">
        <v>52</v>
      </c>
      <c r="C15" s="3" t="s">
        <v>53</v>
      </c>
      <c r="D15" s="4" t="s">
        <v>29</v>
      </c>
      <c r="E15" s="3" t="s">
        <v>13</v>
      </c>
      <c r="F15" s="3"/>
      <c r="G15" s="3">
        <v>6</v>
      </c>
      <c r="H15" s="3"/>
      <c r="I15" s="3" t="s">
        <v>46</v>
      </c>
      <c r="J15" s="3"/>
    </row>
    <row r="16" spans="1:10">
      <c r="A16" s="3">
        <v>14</v>
      </c>
      <c r="B16" s="3" t="s">
        <v>54</v>
      </c>
      <c r="C16" s="3" t="s">
        <v>55</v>
      </c>
      <c r="D16" s="4" t="s">
        <v>56</v>
      </c>
      <c r="E16" s="3" t="s">
        <v>57</v>
      </c>
      <c r="F16" s="3"/>
      <c r="G16" s="3">
        <v>2</v>
      </c>
      <c r="H16" s="3"/>
      <c r="I16" s="3" t="s">
        <v>58</v>
      </c>
      <c r="J16" s="3"/>
    </row>
    <row r="17" spans="1:10">
      <c r="A17" s="3">
        <v>15</v>
      </c>
      <c r="B17" s="3" t="s">
        <v>59</v>
      </c>
      <c r="C17" s="3" t="s">
        <v>55</v>
      </c>
      <c r="D17" s="4" t="s">
        <v>60</v>
      </c>
      <c r="E17" s="3" t="s">
        <v>61</v>
      </c>
      <c r="F17" s="3"/>
      <c r="G17" s="3">
        <v>20</v>
      </c>
      <c r="H17" s="3"/>
      <c r="I17" s="3" t="s">
        <v>58</v>
      </c>
      <c r="J17" s="3"/>
    </row>
    <row r="18" spans="1:10" ht="33">
      <c r="A18" s="3">
        <v>16</v>
      </c>
      <c r="B18" s="3" t="s">
        <v>62</v>
      </c>
      <c r="C18" s="3"/>
      <c r="D18" s="4" t="s">
        <v>63</v>
      </c>
      <c r="E18" s="3" t="s">
        <v>64</v>
      </c>
      <c r="F18" s="3"/>
      <c r="G18" s="3">
        <v>20</v>
      </c>
      <c r="H18" s="3"/>
      <c r="I18" s="3" t="s">
        <v>65</v>
      </c>
      <c r="J18" s="3"/>
    </row>
    <row r="19" spans="1:10" ht="33">
      <c r="A19" s="3">
        <v>17</v>
      </c>
      <c r="B19" s="3" t="s">
        <v>66</v>
      </c>
      <c r="C19" s="3" t="s">
        <v>67</v>
      </c>
      <c r="D19" s="4" t="s">
        <v>68</v>
      </c>
      <c r="E19" s="3" t="s">
        <v>13</v>
      </c>
      <c r="F19" s="3"/>
      <c r="G19" s="3">
        <v>2</v>
      </c>
      <c r="H19" s="3"/>
      <c r="I19" s="3" t="s">
        <v>69</v>
      </c>
      <c r="J19" s="3"/>
    </row>
    <row r="20" spans="1:10" ht="33">
      <c r="A20" s="3">
        <v>18</v>
      </c>
      <c r="B20" s="3" t="s">
        <v>70</v>
      </c>
      <c r="C20" s="3" t="s">
        <v>67</v>
      </c>
      <c r="D20" s="4" t="s">
        <v>68</v>
      </c>
      <c r="E20" s="3" t="s">
        <v>13</v>
      </c>
      <c r="F20" s="3"/>
      <c r="G20" s="3">
        <v>1</v>
      </c>
      <c r="H20" s="3"/>
      <c r="I20" s="3" t="s">
        <v>69</v>
      </c>
      <c r="J20" s="3"/>
    </row>
    <row r="21" spans="1:10" ht="81.95" customHeight="1">
      <c r="A21" s="3">
        <v>19</v>
      </c>
      <c r="B21" s="3" t="s">
        <v>71</v>
      </c>
      <c r="C21" s="3" t="s">
        <v>67</v>
      </c>
      <c r="D21" s="4" t="s">
        <v>72</v>
      </c>
      <c r="E21" s="3" t="s">
        <v>64</v>
      </c>
      <c r="F21" s="3"/>
      <c r="G21" s="3">
        <v>4</v>
      </c>
      <c r="H21" s="3"/>
      <c r="I21" s="3" t="s">
        <v>73</v>
      </c>
      <c r="J21" s="15" t="str">
        <f>_xlfn.DISPIMG("ID_593AA0702C774F29B1F290E5AEA2E5C7",1)</f>
        <v>=DISPIMG("ID_593AA0702C774F29B1F290E5AEA2E5C7",1)</v>
      </c>
    </row>
    <row r="22" spans="1:10" ht="60.95" customHeight="1">
      <c r="A22" s="3">
        <v>20</v>
      </c>
      <c r="B22" s="3" t="s">
        <v>74</v>
      </c>
      <c r="C22" s="3"/>
      <c r="D22" s="4" t="s">
        <v>75</v>
      </c>
      <c r="E22" s="3" t="s">
        <v>76</v>
      </c>
      <c r="F22" s="3"/>
      <c r="G22" s="3">
        <v>10</v>
      </c>
      <c r="H22" s="3"/>
      <c r="I22" s="3" t="s">
        <v>77</v>
      </c>
      <c r="J22" s="15" t="str">
        <f>_xlfn.DISPIMG("ID_A0F29E16A05C46E6967B134B0A558119",1)</f>
        <v>=DISPIMG("ID_A0F29E16A05C46E6967B134B0A558119",1)</v>
      </c>
    </row>
    <row r="23" spans="1:10" ht="33">
      <c r="A23" s="3">
        <v>21</v>
      </c>
      <c r="B23" s="3" t="s">
        <v>78</v>
      </c>
      <c r="C23" s="3" t="s">
        <v>79</v>
      </c>
      <c r="D23" s="4" t="s">
        <v>80</v>
      </c>
      <c r="E23" s="3" t="s">
        <v>61</v>
      </c>
      <c r="F23" s="3"/>
      <c r="G23" s="3">
        <v>24</v>
      </c>
      <c r="H23" s="3"/>
      <c r="I23" s="3" t="s">
        <v>81</v>
      </c>
      <c r="J23" s="3"/>
    </row>
    <row r="24" spans="1:10" ht="33">
      <c r="A24" s="3">
        <v>22</v>
      </c>
      <c r="B24" s="3" t="s">
        <v>82</v>
      </c>
      <c r="C24" s="3"/>
      <c r="D24" s="4" t="s">
        <v>83</v>
      </c>
      <c r="E24" s="3" t="s">
        <v>84</v>
      </c>
      <c r="F24" s="3"/>
      <c r="G24" s="3">
        <v>24</v>
      </c>
      <c r="H24" s="3"/>
      <c r="I24" s="3" t="s">
        <v>85</v>
      </c>
      <c r="J24" s="3"/>
    </row>
    <row r="25" spans="1:10" ht="33">
      <c r="A25" s="3">
        <v>23</v>
      </c>
      <c r="B25" s="6" t="s">
        <v>86</v>
      </c>
      <c r="C25" s="3" t="s">
        <v>87</v>
      </c>
      <c r="D25" s="4" t="s">
        <v>88</v>
      </c>
      <c r="E25" s="3" t="s">
        <v>61</v>
      </c>
      <c r="F25" s="3"/>
      <c r="G25" s="3">
        <v>1</v>
      </c>
      <c r="H25" s="3"/>
      <c r="I25" s="3" t="s">
        <v>89</v>
      </c>
      <c r="J25" s="3"/>
    </row>
    <row r="26" spans="1:10" ht="33">
      <c r="A26" s="3">
        <v>24</v>
      </c>
      <c r="B26" s="3" t="s">
        <v>90</v>
      </c>
      <c r="C26" s="3"/>
      <c r="D26" s="4" t="s">
        <v>91</v>
      </c>
      <c r="E26" s="3" t="s">
        <v>49</v>
      </c>
      <c r="F26" s="3"/>
      <c r="G26" s="3">
        <v>20</v>
      </c>
      <c r="H26" s="3"/>
      <c r="I26" s="3" t="s">
        <v>85</v>
      </c>
      <c r="J26" s="3"/>
    </row>
    <row r="27" spans="1:10" ht="33">
      <c r="A27" s="3">
        <v>25</v>
      </c>
      <c r="B27" s="3" t="s">
        <v>92</v>
      </c>
      <c r="C27" s="3"/>
      <c r="D27" s="4" t="s">
        <v>93</v>
      </c>
      <c r="E27" s="3" t="s">
        <v>57</v>
      </c>
      <c r="F27" s="3"/>
      <c r="G27" s="3">
        <v>20</v>
      </c>
      <c r="H27" s="3"/>
      <c r="I27" s="3" t="s">
        <v>85</v>
      </c>
      <c r="J27" s="3"/>
    </row>
    <row r="28" spans="1:10" ht="33">
      <c r="A28" s="3">
        <v>26</v>
      </c>
      <c r="B28" s="3" t="s">
        <v>94</v>
      </c>
      <c r="C28" s="3"/>
      <c r="D28" s="4" t="s">
        <v>95</v>
      </c>
      <c r="E28" s="3" t="s">
        <v>96</v>
      </c>
      <c r="F28" s="3"/>
      <c r="G28" s="3">
        <v>10</v>
      </c>
      <c r="H28" s="3"/>
      <c r="I28" s="3" t="s">
        <v>85</v>
      </c>
      <c r="J28" s="3"/>
    </row>
    <row r="29" spans="1:10" ht="33">
      <c r="A29" s="3">
        <v>27</v>
      </c>
      <c r="B29" s="3" t="s">
        <v>97</v>
      </c>
      <c r="C29" s="3"/>
      <c r="D29" s="4" t="s">
        <v>98</v>
      </c>
      <c r="E29" s="3" t="s">
        <v>57</v>
      </c>
      <c r="F29" s="3"/>
      <c r="G29" s="3">
        <v>50</v>
      </c>
      <c r="H29" s="3"/>
      <c r="I29" s="3" t="s">
        <v>85</v>
      </c>
      <c r="J29" s="3"/>
    </row>
    <row r="30" spans="1:10" ht="21.95" customHeight="1">
      <c r="A30" s="3">
        <v>28</v>
      </c>
      <c r="B30" s="3" t="s">
        <v>99</v>
      </c>
      <c r="C30" s="3" t="s">
        <v>55</v>
      </c>
      <c r="D30" s="4" t="s">
        <v>100</v>
      </c>
      <c r="E30" s="3" t="s">
        <v>101</v>
      </c>
      <c r="F30" s="3"/>
      <c r="G30" s="3">
        <v>60</v>
      </c>
      <c r="H30" s="3"/>
      <c r="I30" s="3" t="s">
        <v>77</v>
      </c>
      <c r="J30" s="3"/>
    </row>
    <row r="31" spans="1:10" ht="26.1" customHeight="1">
      <c r="A31" s="3">
        <v>29</v>
      </c>
      <c r="B31" s="3" t="s">
        <v>102</v>
      </c>
      <c r="C31" s="3"/>
      <c r="D31" s="4" t="s">
        <v>103</v>
      </c>
      <c r="E31" s="3" t="s">
        <v>57</v>
      </c>
      <c r="F31" s="3"/>
      <c r="G31" s="3">
        <v>30</v>
      </c>
      <c r="H31" s="3"/>
      <c r="I31" s="3" t="s">
        <v>77</v>
      </c>
      <c r="J31" s="3"/>
    </row>
    <row r="32" spans="1:10" ht="72" customHeight="1">
      <c r="A32" s="3">
        <v>30</v>
      </c>
      <c r="B32" s="3" t="s">
        <v>104</v>
      </c>
      <c r="C32" s="3" t="s">
        <v>105</v>
      </c>
      <c r="D32" s="4" t="s">
        <v>106</v>
      </c>
      <c r="E32" s="3" t="s">
        <v>38</v>
      </c>
      <c r="F32" s="3"/>
      <c r="G32" s="3">
        <v>10</v>
      </c>
      <c r="H32" s="3"/>
      <c r="I32" s="3" t="s">
        <v>107</v>
      </c>
      <c r="J32" s="15" t="str">
        <f>_xlfn.DISPIMG("ID_00E37FB9560A40BE8BCC7A3FF4D54CA8",1)</f>
        <v>=DISPIMG("ID_00E37FB9560A40BE8BCC7A3FF4D54CA8",1)</v>
      </c>
    </row>
    <row r="33" spans="1:10" ht="45" customHeight="1">
      <c r="A33" s="3">
        <v>31</v>
      </c>
      <c r="B33" s="3" t="s">
        <v>108</v>
      </c>
      <c r="C33" s="3" t="s">
        <v>109</v>
      </c>
      <c r="D33" s="4" t="s">
        <v>110</v>
      </c>
      <c r="E33" s="3" t="s">
        <v>38</v>
      </c>
      <c r="F33" s="3"/>
      <c r="G33" s="3">
        <v>5</v>
      </c>
      <c r="H33" s="3"/>
      <c r="I33" s="3" t="s">
        <v>111</v>
      </c>
      <c r="J33" s="15" t="str">
        <f>_xlfn.DISPIMG("ID_490F2A9C32D94D0189B8C20460E8439C",1)</f>
        <v>=DISPIMG("ID_490F2A9C32D94D0189B8C20460E8439C",1)</v>
      </c>
    </row>
    <row r="34" spans="1:10" ht="60" customHeight="1">
      <c r="A34" s="3">
        <v>32</v>
      </c>
      <c r="B34" s="3" t="s">
        <v>108</v>
      </c>
      <c r="C34" s="3" t="s">
        <v>109</v>
      </c>
      <c r="D34" s="4" t="s">
        <v>112</v>
      </c>
      <c r="E34" s="3" t="s">
        <v>38</v>
      </c>
      <c r="F34" s="3"/>
      <c r="G34" s="3">
        <v>8</v>
      </c>
      <c r="H34" s="3"/>
      <c r="I34" s="3" t="s">
        <v>111</v>
      </c>
      <c r="J34" s="15" t="str">
        <f>_xlfn.DISPIMG("ID_9E3835DAB6D44E568763F0AB9D2DAF76",1)</f>
        <v>=DISPIMG("ID_9E3835DAB6D44E568763F0AB9D2DAF76",1)</v>
      </c>
    </row>
    <row r="35" spans="1:10" ht="63.95" customHeight="1">
      <c r="A35" s="3">
        <v>33</v>
      </c>
      <c r="B35" s="3" t="s">
        <v>113</v>
      </c>
      <c r="C35" s="3" t="s">
        <v>114</v>
      </c>
      <c r="D35" s="4" t="s">
        <v>115</v>
      </c>
      <c r="E35" s="3" t="s">
        <v>13</v>
      </c>
      <c r="F35" s="3"/>
      <c r="G35" s="3">
        <v>4</v>
      </c>
      <c r="H35" s="3"/>
      <c r="I35" s="3" t="s">
        <v>111</v>
      </c>
      <c r="J35" s="15" t="str">
        <f>_xlfn.DISPIMG("ID_22016B41DC1648158566C0F8A84FFDE8",1)</f>
        <v>=DISPIMG("ID_22016B41DC1648158566C0F8A84FFDE8",1)</v>
      </c>
    </row>
    <row r="36" spans="1:10" ht="63" customHeight="1">
      <c r="A36" s="3">
        <v>34</v>
      </c>
      <c r="B36" s="3" t="s">
        <v>116</v>
      </c>
      <c r="C36" s="3" t="s">
        <v>117</v>
      </c>
      <c r="D36" s="4" t="s">
        <v>118</v>
      </c>
      <c r="E36" s="3" t="s">
        <v>13</v>
      </c>
      <c r="F36" s="3"/>
      <c r="G36" s="3">
        <v>2</v>
      </c>
      <c r="H36" s="3"/>
      <c r="I36" s="3" t="s">
        <v>111</v>
      </c>
      <c r="J36" s="15" t="str">
        <f>_xlfn.DISPIMG("ID_68AAFB751A894A579D1DFD32947B8125",1)</f>
        <v>=DISPIMG("ID_68AAFB751A894A579D1DFD32947B8125",1)</v>
      </c>
    </row>
    <row r="37" spans="1:10" ht="54" customHeight="1">
      <c r="A37" s="3">
        <v>35</v>
      </c>
      <c r="B37" s="3" t="s">
        <v>116</v>
      </c>
      <c r="C37" s="3" t="s">
        <v>117</v>
      </c>
      <c r="D37" s="4" t="s">
        <v>119</v>
      </c>
      <c r="E37" s="3" t="s">
        <v>13</v>
      </c>
      <c r="F37" s="3"/>
      <c r="G37" s="3">
        <v>2</v>
      </c>
      <c r="H37" s="3"/>
      <c r="I37" s="3" t="s">
        <v>111</v>
      </c>
      <c r="J37" s="15" t="str">
        <f>_xlfn.DISPIMG("ID_C5CACF56C792475183063123C061E941",1)</f>
        <v>=DISPIMG("ID_C5CACF56C792475183063123C061E941",1)</v>
      </c>
    </row>
    <row r="38" spans="1:10" ht="66" customHeight="1">
      <c r="A38" s="3">
        <v>36</v>
      </c>
      <c r="B38" s="3" t="s">
        <v>120</v>
      </c>
      <c r="C38" s="3" t="s">
        <v>117</v>
      </c>
      <c r="D38" s="4" t="s">
        <v>121</v>
      </c>
      <c r="E38" s="3" t="s">
        <v>13</v>
      </c>
      <c r="F38" s="3"/>
      <c r="G38" s="3">
        <v>1</v>
      </c>
      <c r="H38" s="3"/>
      <c r="I38" s="3" t="s">
        <v>111</v>
      </c>
      <c r="J38" s="15" t="str">
        <f>_xlfn.DISPIMG("ID_DDCD6AA43ED741EB8DC1A7C282215C9A",1)</f>
        <v>=DISPIMG("ID_DDCD6AA43ED741EB8DC1A7C282215C9A",1)</v>
      </c>
    </row>
    <row r="39" spans="1:10" ht="57" customHeight="1">
      <c r="A39" s="3">
        <v>37</v>
      </c>
      <c r="B39" s="3" t="s">
        <v>120</v>
      </c>
      <c r="C39" s="3" t="s">
        <v>117</v>
      </c>
      <c r="D39" s="4" t="s">
        <v>122</v>
      </c>
      <c r="E39" s="3" t="s">
        <v>13</v>
      </c>
      <c r="F39" s="3"/>
      <c r="G39" s="3">
        <v>1</v>
      </c>
      <c r="H39" s="3"/>
      <c r="I39" s="3" t="s">
        <v>111</v>
      </c>
      <c r="J39" s="15" t="str">
        <f>_xlfn.DISPIMG("ID_20AC68A8668B4E71A1CC9B2C13FF300E",1)</f>
        <v>=DISPIMG("ID_20AC68A8668B4E71A1CC9B2C13FF300E",1)</v>
      </c>
    </row>
    <row r="40" spans="1:10" ht="78" customHeight="1">
      <c r="A40" s="3">
        <v>38</v>
      </c>
      <c r="B40" s="3" t="s">
        <v>123</v>
      </c>
      <c r="C40" s="3" t="s">
        <v>124</v>
      </c>
      <c r="D40" s="4" t="s">
        <v>125</v>
      </c>
      <c r="E40" s="3" t="s">
        <v>13</v>
      </c>
      <c r="F40" s="3"/>
      <c r="G40" s="3">
        <v>50</v>
      </c>
      <c r="H40" s="3"/>
      <c r="I40" s="3" t="s">
        <v>111</v>
      </c>
      <c r="J40" s="15" t="str">
        <f>_xlfn.DISPIMG("ID_35289BD0FA4C4EBEB3EE27ED5986330A",1)</f>
        <v>=DISPIMG("ID_35289BD0FA4C4EBEB3EE27ED5986330A",1)</v>
      </c>
    </row>
    <row r="41" spans="1:10" ht="86.1" customHeight="1">
      <c r="A41" s="3">
        <v>39</v>
      </c>
      <c r="B41" s="3" t="s">
        <v>126</v>
      </c>
      <c r="C41" s="6" t="s">
        <v>127</v>
      </c>
      <c r="D41" s="4" t="s">
        <v>128</v>
      </c>
      <c r="E41" s="3" t="s">
        <v>13</v>
      </c>
      <c r="F41" s="3"/>
      <c r="G41" s="3">
        <v>8</v>
      </c>
      <c r="H41" s="3"/>
      <c r="I41" s="3" t="s">
        <v>111</v>
      </c>
      <c r="J41" s="15" t="str">
        <f>_xlfn.DISPIMG("ID_2663FF4A340C4A0EAF413097D55F1EC4",1)</f>
        <v>=DISPIMG("ID_2663FF4A340C4A0EAF413097D55F1EC4",1)</v>
      </c>
    </row>
    <row r="42" spans="1:10" ht="66">
      <c r="A42" s="3">
        <v>40</v>
      </c>
      <c r="B42" s="3" t="s">
        <v>129</v>
      </c>
      <c r="C42" s="3" t="s">
        <v>130</v>
      </c>
      <c r="D42" s="4" t="s">
        <v>131</v>
      </c>
      <c r="E42" s="3" t="s">
        <v>13</v>
      </c>
      <c r="F42" s="3"/>
      <c r="G42" s="3">
        <v>30</v>
      </c>
      <c r="H42" s="3"/>
      <c r="I42" s="3" t="s">
        <v>132</v>
      </c>
      <c r="J42" s="3"/>
    </row>
    <row r="43" spans="1:10" ht="33">
      <c r="A43" s="3">
        <v>41</v>
      </c>
      <c r="B43" s="3" t="s">
        <v>133</v>
      </c>
      <c r="C43" s="3"/>
      <c r="D43" s="4" t="s">
        <v>134</v>
      </c>
      <c r="E43" s="3" t="s">
        <v>49</v>
      </c>
      <c r="F43" s="3"/>
      <c r="G43" s="3">
        <v>35</v>
      </c>
      <c r="H43" s="3"/>
      <c r="I43" s="3" t="s">
        <v>135</v>
      </c>
      <c r="J43" s="3"/>
    </row>
    <row r="44" spans="1:10" ht="49.5">
      <c r="A44" s="3">
        <v>42</v>
      </c>
      <c r="B44" s="3" t="s">
        <v>136</v>
      </c>
      <c r="C44" s="3"/>
      <c r="D44" s="4" t="s">
        <v>137</v>
      </c>
      <c r="E44" s="3" t="s">
        <v>49</v>
      </c>
      <c r="F44" s="3"/>
      <c r="G44" s="3">
        <v>22</v>
      </c>
      <c r="H44" s="3"/>
      <c r="I44" s="3" t="s">
        <v>135</v>
      </c>
      <c r="J44" s="3"/>
    </row>
    <row r="45" spans="1:10" ht="33">
      <c r="A45" s="3">
        <v>43</v>
      </c>
      <c r="B45" s="3" t="s">
        <v>138</v>
      </c>
      <c r="C45" s="3" t="s">
        <v>139</v>
      </c>
      <c r="D45" s="3" t="s">
        <v>140</v>
      </c>
      <c r="E45" s="3" t="s">
        <v>61</v>
      </c>
      <c r="F45" s="7"/>
      <c r="G45" s="7">
        <v>1</v>
      </c>
      <c r="H45" s="3"/>
      <c r="I45" s="3" t="s">
        <v>141</v>
      </c>
      <c r="J45" s="15"/>
    </row>
    <row r="46" spans="1:10" ht="33">
      <c r="A46" s="3">
        <v>44</v>
      </c>
      <c r="B46" s="8" t="s">
        <v>142</v>
      </c>
      <c r="C46" s="9" t="s">
        <v>143</v>
      </c>
      <c r="D46" s="9" t="s">
        <v>144</v>
      </c>
      <c r="E46" s="9" t="s">
        <v>13</v>
      </c>
      <c r="F46" s="10"/>
      <c r="G46" s="10">
        <v>6</v>
      </c>
      <c r="H46" s="3"/>
      <c r="I46" s="9" t="s">
        <v>141</v>
      </c>
      <c r="J46" s="16"/>
    </row>
    <row r="47" spans="1:10" ht="66.95" customHeight="1">
      <c r="A47" s="3">
        <v>45</v>
      </c>
      <c r="B47" s="11" t="s">
        <v>145</v>
      </c>
      <c r="C47" s="12" t="s">
        <v>146</v>
      </c>
      <c r="D47" s="12" t="s">
        <v>147</v>
      </c>
      <c r="E47" s="12" t="s">
        <v>13</v>
      </c>
      <c r="F47" s="13"/>
      <c r="G47" s="13">
        <v>2</v>
      </c>
      <c r="H47" s="3"/>
      <c r="I47" s="12" t="s">
        <v>148</v>
      </c>
      <c r="J47" s="17" t="str">
        <f>_xlfn.DISPIMG("ID_67168DDE179444DDA87BE2F60421EFF7",1)</f>
        <v>=DISPIMG("ID_67168DDE179444DDA87BE2F60421EFF7",1)</v>
      </c>
    </row>
    <row r="48" spans="1:10" ht="60.95" customHeight="1">
      <c r="A48" s="3">
        <v>46</v>
      </c>
      <c r="B48" s="11" t="s">
        <v>145</v>
      </c>
      <c r="C48" s="12" t="s">
        <v>146</v>
      </c>
      <c r="D48" s="12" t="s">
        <v>149</v>
      </c>
      <c r="E48" s="12" t="s">
        <v>13</v>
      </c>
      <c r="F48" s="13"/>
      <c r="G48" s="13">
        <v>2</v>
      </c>
      <c r="H48" s="3"/>
      <c r="I48" s="12" t="s">
        <v>148</v>
      </c>
      <c r="J48" s="17" t="str">
        <f>_xlfn.DISPIMG("ID_F64FA60C6F6C415FBF3F15185D94F16C",1)</f>
        <v>=DISPIMG("ID_F64FA60C6F6C415FBF3F15185D94F16C",1)</v>
      </c>
    </row>
    <row r="49" spans="1:10" ht="72" customHeight="1">
      <c r="A49" s="3">
        <v>47</v>
      </c>
      <c r="B49" s="11" t="s">
        <v>150</v>
      </c>
      <c r="C49" s="12" t="s">
        <v>151</v>
      </c>
      <c r="D49" s="12" t="s">
        <v>152</v>
      </c>
      <c r="E49" s="12" t="s">
        <v>49</v>
      </c>
      <c r="F49" s="13"/>
      <c r="G49" s="13">
        <v>6</v>
      </c>
      <c r="H49" s="14"/>
      <c r="I49" s="18" t="s">
        <v>148</v>
      </c>
      <c r="J49" s="19" t="str">
        <f>_xlfn.DISPIMG("ID_637D036FA6624F26A13DD72E9C7B70D7",1)</f>
        <v>=DISPIMG("ID_637D036FA6624F26A13DD72E9C7B70D7",1)</v>
      </c>
    </row>
    <row r="50" spans="1:10">
      <c r="A50" s="3">
        <v>48</v>
      </c>
      <c r="B50" s="11" t="s">
        <v>153</v>
      </c>
      <c r="C50" s="11"/>
      <c r="D50" s="11" t="s">
        <v>154</v>
      </c>
      <c r="E50" s="11" t="s">
        <v>18</v>
      </c>
      <c r="F50" s="11"/>
      <c r="G50" s="11">
        <v>800</v>
      </c>
      <c r="H50" s="12"/>
      <c r="I50" s="12" t="s">
        <v>111</v>
      </c>
      <c r="J50" s="17"/>
    </row>
    <row r="51" spans="1:10">
      <c r="A51" s="3">
        <v>49</v>
      </c>
      <c r="B51" s="11" t="s">
        <v>155</v>
      </c>
      <c r="C51" s="11" t="s">
        <v>156</v>
      </c>
      <c r="D51" s="11" t="s">
        <v>157</v>
      </c>
      <c r="E51" s="11" t="s">
        <v>18</v>
      </c>
      <c r="F51" s="11"/>
      <c r="G51" s="11">
        <v>2</v>
      </c>
      <c r="H51" s="12"/>
      <c r="I51" s="12" t="s">
        <v>111</v>
      </c>
      <c r="J51" s="17"/>
    </row>
    <row r="52" spans="1:10">
      <c r="A52" s="3">
        <v>50</v>
      </c>
      <c r="B52" s="11" t="s">
        <v>158</v>
      </c>
      <c r="C52" s="11" t="s">
        <v>159</v>
      </c>
      <c r="D52" s="11" t="s">
        <v>157</v>
      </c>
      <c r="E52" s="11" t="s">
        <v>18</v>
      </c>
      <c r="F52" s="11"/>
      <c r="G52" s="11">
        <v>2</v>
      </c>
      <c r="H52" s="12"/>
      <c r="I52" s="12" t="s">
        <v>111</v>
      </c>
      <c r="J52" s="17"/>
    </row>
    <row r="53" spans="1:10">
      <c r="A53" s="3">
        <v>51</v>
      </c>
      <c r="B53" s="11" t="s">
        <v>160</v>
      </c>
      <c r="C53" s="11" t="s">
        <v>161</v>
      </c>
      <c r="D53" s="11" t="s">
        <v>157</v>
      </c>
      <c r="E53" s="11" t="s">
        <v>18</v>
      </c>
      <c r="F53" s="11"/>
      <c r="G53" s="11">
        <v>3</v>
      </c>
      <c r="H53" s="12"/>
      <c r="I53" s="12" t="s">
        <v>111</v>
      </c>
      <c r="J53" s="17"/>
    </row>
    <row r="54" spans="1:10">
      <c r="A54" s="3">
        <v>52</v>
      </c>
      <c r="B54" s="12" t="s">
        <v>162</v>
      </c>
      <c r="C54" s="12" t="s">
        <v>163</v>
      </c>
      <c r="D54" s="12" t="s">
        <v>164</v>
      </c>
      <c r="E54" s="11" t="s">
        <v>13</v>
      </c>
      <c r="F54" s="12"/>
      <c r="G54" s="12">
        <v>220</v>
      </c>
      <c r="H54" s="12"/>
      <c r="I54" s="11" t="s">
        <v>165</v>
      </c>
      <c r="J54" s="20" t="str">
        <f>_xlfn.DISPIMG("ID_20A869464753493A9A854ADD4848C3A0",1)</f>
        <v>=DISPIMG("ID_20A869464753493A9A854ADD4848C3A0",1)</v>
      </c>
    </row>
    <row r="55" spans="1:10">
      <c r="A55" s="3">
        <v>53</v>
      </c>
      <c r="B55" s="12" t="s">
        <v>166</v>
      </c>
      <c r="C55" s="12" t="s">
        <v>167</v>
      </c>
      <c r="D55" s="12" t="s">
        <v>168</v>
      </c>
      <c r="E55" s="11" t="s">
        <v>18</v>
      </c>
      <c r="F55" s="12"/>
      <c r="G55" s="12">
        <v>1</v>
      </c>
      <c r="H55" s="12"/>
      <c r="I55" s="11" t="s">
        <v>165</v>
      </c>
      <c r="J55" s="21" t="str">
        <f>_xlfn.DISPIMG("ID_255FD0A403814240A67D0D3D2796F095",1)</f>
        <v>=DISPIMG("ID_255FD0A403814240A67D0D3D2796F095",1)</v>
      </c>
    </row>
    <row r="56" spans="1:10" ht="33">
      <c r="A56" s="3">
        <v>54</v>
      </c>
      <c r="B56" s="12" t="s">
        <v>169</v>
      </c>
      <c r="C56" s="12" t="s">
        <v>170</v>
      </c>
      <c r="D56" s="12" t="s">
        <v>171</v>
      </c>
      <c r="E56" s="11" t="s">
        <v>13</v>
      </c>
      <c r="F56" s="12"/>
      <c r="G56" s="12">
        <v>3</v>
      </c>
      <c r="H56" s="12"/>
      <c r="I56" s="11" t="s">
        <v>165</v>
      </c>
      <c r="J56" s="20" t="str">
        <f>_xlfn.DISPIMG("ID_2DF5DECDD0AF416B9732D18AA8F9247C",1)</f>
        <v>=DISPIMG("ID_2DF5DECDD0AF416B9732D18AA8F9247C",1)</v>
      </c>
    </row>
    <row r="57" spans="1:10">
      <c r="A57" s="3">
        <v>55</v>
      </c>
      <c r="B57" s="12" t="s">
        <v>172</v>
      </c>
      <c r="C57" s="12" t="s">
        <v>173</v>
      </c>
      <c r="D57" s="12" t="s">
        <v>174</v>
      </c>
      <c r="E57" s="11" t="s">
        <v>13</v>
      </c>
      <c r="F57" s="12"/>
      <c r="G57" s="12">
        <v>5</v>
      </c>
      <c r="H57" s="12"/>
      <c r="I57" s="11" t="s">
        <v>165</v>
      </c>
      <c r="J57" s="21" t="str">
        <f>_xlfn.DISPIMG("ID_A212E1AF920F4C94A862AB40FAF4BFA3",1)</f>
        <v>=DISPIMG("ID_A212E1AF920F4C94A862AB40FAF4BFA3",1)</v>
      </c>
    </row>
    <row r="58" spans="1:10" ht="49.5">
      <c r="A58" s="3">
        <v>56</v>
      </c>
      <c r="B58" s="12" t="s">
        <v>175</v>
      </c>
      <c r="C58" s="12" t="s">
        <v>176</v>
      </c>
      <c r="D58" s="12" t="s">
        <v>177</v>
      </c>
      <c r="E58" s="11" t="s">
        <v>13</v>
      </c>
      <c r="F58" s="12"/>
      <c r="G58" s="12">
        <v>2</v>
      </c>
      <c r="H58" s="12"/>
      <c r="I58" s="11" t="s">
        <v>165</v>
      </c>
      <c r="J58" s="15" t="str">
        <f>_xlfn.DISPIMG("ID_9901440A084F497FBCB8BC3D50D34B88",1)</f>
        <v>=DISPIMG("ID_9901440A084F497FBCB8BC3D50D34B88",1)</v>
      </c>
    </row>
    <row r="59" spans="1:10" ht="49.5">
      <c r="A59" s="3">
        <v>57</v>
      </c>
      <c r="B59" s="12" t="s">
        <v>178</v>
      </c>
      <c r="C59" s="12" t="s">
        <v>179</v>
      </c>
      <c r="D59" s="12" t="s">
        <v>180</v>
      </c>
      <c r="E59" s="11" t="s">
        <v>13</v>
      </c>
      <c r="F59" s="12"/>
      <c r="G59" s="12">
        <v>2</v>
      </c>
      <c r="H59" s="12"/>
      <c r="I59" s="11" t="s">
        <v>165</v>
      </c>
      <c r="J59" s="15" t="str">
        <f>_xlfn.DISPIMG("ID_8206D68E46A2464EA39236A6F50325AC",1)</f>
        <v>=DISPIMG("ID_8206D68E46A2464EA39236A6F50325AC",1)</v>
      </c>
    </row>
    <row r="60" spans="1:10" ht="33">
      <c r="A60" s="3">
        <v>58</v>
      </c>
      <c r="B60" s="12" t="s">
        <v>181</v>
      </c>
      <c r="C60" s="12" t="s">
        <v>182</v>
      </c>
      <c r="D60" s="12" t="s">
        <v>183</v>
      </c>
      <c r="E60" s="11" t="s">
        <v>13</v>
      </c>
      <c r="F60" s="12"/>
      <c r="G60" s="12">
        <v>2</v>
      </c>
      <c r="H60" s="12"/>
      <c r="I60" s="11" t="s">
        <v>165</v>
      </c>
      <c r="J60" s="21" t="str">
        <f>_xlfn.DISPIMG("ID_DD0587D9823644EAAA114C41187F59D2",1)</f>
        <v>=DISPIMG("ID_DD0587D9823644EAAA114C41187F59D2",1)</v>
      </c>
    </row>
    <row r="61" spans="1:10" ht="83.1" customHeight="1">
      <c r="A61" s="3">
        <v>59</v>
      </c>
      <c r="B61" s="12" t="s">
        <v>184</v>
      </c>
      <c r="C61" s="12" t="s">
        <v>185</v>
      </c>
      <c r="D61" s="12" t="s">
        <v>186</v>
      </c>
      <c r="E61" s="11" t="s">
        <v>13</v>
      </c>
      <c r="F61" s="12"/>
      <c r="G61" s="12">
        <v>40</v>
      </c>
      <c r="H61" s="12"/>
      <c r="I61" s="11" t="s">
        <v>165</v>
      </c>
      <c r="J61" s="21" t="str">
        <f>_xlfn.DISPIMG("ID_DD2D73DDCCCC44B5A1EE466292D78044",1)</f>
        <v>=DISPIMG("ID_DD2D73DDCCCC44B5A1EE466292D78044",1)</v>
      </c>
    </row>
    <row r="62" spans="1:10" ht="65.099999999999994" customHeight="1">
      <c r="A62" s="3">
        <v>60</v>
      </c>
      <c r="B62" s="12" t="s">
        <v>187</v>
      </c>
      <c r="C62" s="12" t="s">
        <v>173</v>
      </c>
      <c r="D62" s="12" t="s">
        <v>188</v>
      </c>
      <c r="E62" s="11" t="s">
        <v>96</v>
      </c>
      <c r="F62" s="12"/>
      <c r="G62" s="12">
        <v>2</v>
      </c>
      <c r="H62" s="12"/>
      <c r="I62" s="11" t="s">
        <v>165</v>
      </c>
      <c r="J62" s="21" t="str">
        <f>_xlfn.DISPIMG("ID_5D0C6AF8902043FFB33BAA1912073EE0",1)</f>
        <v>=DISPIMG("ID_5D0C6AF8902043FFB33BAA1912073EE0",1)</v>
      </c>
    </row>
    <row r="63" spans="1:10" ht="63" customHeight="1">
      <c r="A63" s="3">
        <v>61</v>
      </c>
      <c r="B63" s="12" t="s">
        <v>189</v>
      </c>
      <c r="C63" s="12" t="s">
        <v>190</v>
      </c>
      <c r="D63" s="12" t="s">
        <v>191</v>
      </c>
      <c r="E63" s="11" t="s">
        <v>13</v>
      </c>
      <c r="F63" s="12"/>
      <c r="G63" s="12">
        <v>2</v>
      </c>
      <c r="H63" s="12"/>
      <c r="I63" s="11" t="s">
        <v>165</v>
      </c>
      <c r="J63" s="21" t="str">
        <f>_xlfn.DISPIMG("ID_7F10E62C5F894210A2AF0D4A29DBD330",1)</f>
        <v>=DISPIMG("ID_7F10E62C5F894210A2AF0D4A29DBD330",1)</v>
      </c>
    </row>
    <row r="64" spans="1:10" ht="72" customHeight="1">
      <c r="A64" s="3">
        <v>62</v>
      </c>
      <c r="B64" s="12" t="s">
        <v>192</v>
      </c>
      <c r="C64" s="12" t="s">
        <v>193</v>
      </c>
      <c r="D64" s="12" t="s">
        <v>194</v>
      </c>
      <c r="E64" s="11" t="s">
        <v>13</v>
      </c>
      <c r="F64" s="12"/>
      <c r="G64" s="12">
        <v>2</v>
      </c>
      <c r="H64" s="12"/>
      <c r="I64" s="11" t="s">
        <v>165</v>
      </c>
      <c r="J64" s="21" t="str">
        <f>_xlfn.DISPIMG("ID_EF27520F125E463AB0A4D3B9C62F9035",1)</f>
        <v>=DISPIMG("ID_EF27520F125E463AB0A4D3B9C62F9035",1)</v>
      </c>
    </row>
    <row r="65" spans="1:10" ht="80.099999999999994" customHeight="1">
      <c r="A65" s="3">
        <v>63</v>
      </c>
      <c r="B65" s="12" t="s">
        <v>195</v>
      </c>
      <c r="C65" s="12" t="s">
        <v>196</v>
      </c>
      <c r="D65" s="12" t="s">
        <v>197</v>
      </c>
      <c r="E65" s="11" t="s">
        <v>13</v>
      </c>
      <c r="F65" s="12"/>
      <c r="G65" s="12">
        <v>2</v>
      </c>
      <c r="H65" s="12"/>
      <c r="I65" s="11" t="s">
        <v>165</v>
      </c>
      <c r="J65" s="21" t="str">
        <f>_xlfn.DISPIMG("ID_D8ECEAB592B5424AB09D7EFCFF407D7B",1)</f>
        <v>=DISPIMG("ID_D8ECEAB592B5424AB09D7EFCFF407D7B",1)</v>
      </c>
    </row>
    <row r="66" spans="1:10" ht="72.95" customHeight="1">
      <c r="A66" s="3">
        <v>64</v>
      </c>
      <c r="B66" s="12" t="s">
        <v>198</v>
      </c>
      <c r="C66" s="12" t="s">
        <v>199</v>
      </c>
      <c r="D66" s="12" t="s">
        <v>200</v>
      </c>
      <c r="E66" s="11" t="s">
        <v>13</v>
      </c>
      <c r="F66" s="12"/>
      <c r="G66" s="12">
        <v>6</v>
      </c>
      <c r="H66" s="12"/>
      <c r="I66" s="11" t="s">
        <v>165</v>
      </c>
      <c r="J66" s="21" t="str">
        <f>_xlfn.DISPIMG("ID_680E47DED4FB434D87E0F1F955E52969",1)</f>
        <v>=DISPIMG("ID_680E47DED4FB434D87E0F1F955E52969",1)</v>
      </c>
    </row>
    <row r="67" spans="1:10" ht="75.95" customHeight="1">
      <c r="A67" s="3">
        <v>65</v>
      </c>
      <c r="B67" s="12" t="s">
        <v>201</v>
      </c>
      <c r="C67" s="12" t="s">
        <v>202</v>
      </c>
      <c r="D67" s="12" t="s">
        <v>203</v>
      </c>
      <c r="E67" s="11" t="s">
        <v>25</v>
      </c>
      <c r="F67" s="12"/>
      <c r="G67" s="12">
        <v>4</v>
      </c>
      <c r="H67" s="12"/>
      <c r="I67" s="11" t="s">
        <v>165</v>
      </c>
      <c r="J67" s="21" t="str">
        <f>_xlfn.DISPIMG("ID_8E64C4C653FB436A9B1CCF233D510ADE",1)</f>
        <v>=DISPIMG("ID_8E64C4C653FB436A9B1CCF233D510ADE",1)</v>
      </c>
    </row>
    <row r="68" spans="1:10" ht="72.95" customHeight="1">
      <c r="A68" s="3">
        <v>66</v>
      </c>
      <c r="B68" s="12" t="s">
        <v>204</v>
      </c>
      <c r="C68" s="12" t="s">
        <v>205</v>
      </c>
      <c r="D68" s="12" t="s">
        <v>206</v>
      </c>
      <c r="E68" s="11" t="s">
        <v>13</v>
      </c>
      <c r="F68" s="12"/>
      <c r="G68" s="12">
        <v>2</v>
      </c>
      <c r="H68" s="12"/>
      <c r="I68" s="11" t="s">
        <v>165</v>
      </c>
      <c r="J68" s="21" t="str">
        <f>_xlfn.DISPIMG("ID_8BE41C11E0FF41E790027F2EEE08D21F",1)</f>
        <v>=DISPIMG("ID_8BE41C11E0FF41E790027F2EEE08D21F",1)</v>
      </c>
    </row>
    <row r="69" spans="1:10" ht="51" customHeight="1">
      <c r="A69" s="3">
        <v>67</v>
      </c>
      <c r="B69" s="12" t="s">
        <v>207</v>
      </c>
      <c r="C69" s="12" t="s">
        <v>208</v>
      </c>
      <c r="D69" s="12" t="s">
        <v>209</v>
      </c>
      <c r="E69" s="11" t="s">
        <v>210</v>
      </c>
      <c r="F69" s="12"/>
      <c r="G69" s="12">
        <v>15</v>
      </c>
      <c r="H69" s="12"/>
      <c r="I69" s="11" t="s">
        <v>165</v>
      </c>
      <c r="J69" s="15" t="str">
        <f>_xlfn.DISPIMG("ID_AC296278FEE449388A4CE7A9ACE77DA3",1)</f>
        <v>=DISPIMG("ID_AC296278FEE449388A4CE7A9ACE77DA3",1)</v>
      </c>
    </row>
    <row r="70" spans="1:10" ht="33">
      <c r="A70" s="3">
        <v>68</v>
      </c>
      <c r="B70" s="12" t="s">
        <v>211</v>
      </c>
      <c r="C70" s="12" t="s">
        <v>212</v>
      </c>
      <c r="D70" s="12" t="s">
        <v>213</v>
      </c>
      <c r="E70" s="11" t="s">
        <v>214</v>
      </c>
      <c r="F70" s="12"/>
      <c r="G70" s="12">
        <v>30</v>
      </c>
      <c r="H70" s="12"/>
      <c r="I70" s="11" t="s">
        <v>165</v>
      </c>
      <c r="J70" s="15" t="str">
        <f>_xlfn.DISPIMG("ID_A5FCCE59381C42298F23DF6D94876000",1)</f>
        <v>=DISPIMG("ID_A5FCCE59381C42298F23DF6D94876000",1)</v>
      </c>
    </row>
    <row r="71" spans="1:10" ht="62.1" customHeight="1">
      <c r="A71" s="3">
        <v>69</v>
      </c>
      <c r="B71" s="12" t="s">
        <v>215</v>
      </c>
      <c r="C71" s="12" t="s">
        <v>216</v>
      </c>
      <c r="D71" s="12" t="s">
        <v>217</v>
      </c>
      <c r="E71" s="11" t="s">
        <v>218</v>
      </c>
      <c r="F71" s="12"/>
      <c r="G71" s="12">
        <v>40</v>
      </c>
      <c r="H71" s="12"/>
      <c r="I71" s="11" t="s">
        <v>165</v>
      </c>
      <c r="J71" s="15" t="str">
        <f>_xlfn.DISPIMG("ID_4FD6A4F3D4FF4BA2BA8CF10134D5C584",1)</f>
        <v>=DISPIMG("ID_4FD6A4F3D4FF4BA2BA8CF10134D5C584",1)</v>
      </c>
    </row>
    <row r="72" spans="1:10" ht="57.95" customHeight="1">
      <c r="A72" s="3">
        <v>70</v>
      </c>
      <c r="B72" s="12" t="s">
        <v>219</v>
      </c>
      <c r="C72" s="12" t="s">
        <v>220</v>
      </c>
      <c r="D72" s="12" t="s">
        <v>221</v>
      </c>
      <c r="E72" s="11" t="s">
        <v>96</v>
      </c>
      <c r="F72" s="12"/>
      <c r="G72" s="12">
        <v>200</v>
      </c>
      <c r="H72" s="12"/>
      <c r="I72" s="11" t="s">
        <v>165</v>
      </c>
      <c r="J72" s="15" t="str">
        <f>_xlfn.DISPIMG("ID_4BF7F68FC1D44363B4BA059BB25A33BB",1)</f>
        <v>=DISPIMG("ID_4BF7F68FC1D44363B4BA059BB25A33BB",1)</v>
      </c>
    </row>
    <row r="73" spans="1:10" ht="99">
      <c r="A73" s="3">
        <v>71</v>
      </c>
      <c r="B73" s="12" t="s">
        <v>222</v>
      </c>
      <c r="C73" s="12" t="s">
        <v>223</v>
      </c>
      <c r="D73" s="12" t="s">
        <v>224</v>
      </c>
      <c r="E73" s="11" t="s">
        <v>25</v>
      </c>
      <c r="F73" s="12"/>
      <c r="G73" s="12">
        <v>6</v>
      </c>
      <c r="H73" s="12"/>
      <c r="I73" s="11" t="s">
        <v>165</v>
      </c>
      <c r="J73" s="15" t="str">
        <f>_xlfn.DISPIMG("ID_0FA3B5CC724742378CAEE17FA3F42DF2",1)</f>
        <v>=DISPIMG("ID_0FA3B5CC724742378CAEE17FA3F42DF2",1)</v>
      </c>
    </row>
    <row r="74" spans="1:10" ht="72.95" customHeight="1">
      <c r="A74" s="3">
        <v>72</v>
      </c>
      <c r="B74" s="12" t="s">
        <v>225</v>
      </c>
      <c r="C74" s="12" t="s">
        <v>226</v>
      </c>
      <c r="D74" s="12" t="s">
        <v>227</v>
      </c>
      <c r="E74" s="11" t="s">
        <v>228</v>
      </c>
      <c r="F74" s="12"/>
      <c r="G74" s="12">
        <v>20</v>
      </c>
      <c r="H74" s="12"/>
      <c r="I74" s="11" t="s">
        <v>165</v>
      </c>
      <c r="J74" s="15" t="str">
        <f>_xlfn.DISPIMG("ID_6B655E1A39A849E0A3167D005815A005",1)</f>
        <v>=DISPIMG("ID_6B655E1A39A849E0A3167D005815A005",1)</v>
      </c>
    </row>
    <row r="75" spans="1:10" ht="81.95" customHeight="1">
      <c r="A75" s="3">
        <v>73</v>
      </c>
      <c r="B75" s="12" t="s">
        <v>229</v>
      </c>
      <c r="C75" s="12" t="s">
        <v>230</v>
      </c>
      <c r="D75" s="12" t="s">
        <v>231</v>
      </c>
      <c r="E75" s="11" t="s">
        <v>13</v>
      </c>
      <c r="F75" s="12"/>
      <c r="G75" s="12">
        <v>1</v>
      </c>
      <c r="H75" s="12"/>
      <c r="I75" s="11" t="s">
        <v>165</v>
      </c>
      <c r="J75" s="15" t="str">
        <f>_xlfn.DISPIMG("ID_15D8F4EF088A4D12941B97A8941C6E22",1)</f>
        <v>=DISPIMG("ID_15D8F4EF088A4D12941B97A8941C6E22",1)</v>
      </c>
    </row>
    <row r="76" spans="1:10" ht="33">
      <c r="A76" s="3">
        <v>74</v>
      </c>
      <c r="B76" s="12" t="s">
        <v>232</v>
      </c>
      <c r="C76" s="12" t="s">
        <v>233</v>
      </c>
      <c r="D76" s="12" t="s">
        <v>234</v>
      </c>
      <c r="E76" s="11" t="s">
        <v>13</v>
      </c>
      <c r="F76" s="12"/>
      <c r="G76" s="12">
        <v>6</v>
      </c>
      <c r="H76" s="12"/>
      <c r="I76" s="11" t="s">
        <v>165</v>
      </c>
      <c r="J76" s="15" t="str">
        <f>_xlfn.DISPIMG("ID_62E38875EA9146CA90AD7BBAE71EE42D",1)</f>
        <v>=DISPIMG("ID_62E38875EA9146CA90AD7BBAE71EE42D",1)</v>
      </c>
    </row>
    <row r="77" spans="1:10" ht="49.5">
      <c r="A77" s="3">
        <v>75</v>
      </c>
      <c r="B77" s="12" t="s">
        <v>235</v>
      </c>
      <c r="C77" s="12" t="s">
        <v>236</v>
      </c>
      <c r="D77" s="12" t="s">
        <v>237</v>
      </c>
      <c r="E77" s="11" t="s">
        <v>13</v>
      </c>
      <c r="F77" s="12"/>
      <c r="G77" s="12">
        <v>2</v>
      </c>
      <c r="H77" s="12"/>
      <c r="I77" s="11" t="s">
        <v>165</v>
      </c>
      <c r="J77" s="15" t="str">
        <f>_xlfn.DISPIMG("ID_BBD56A9F59964A0EB183E5759A6441D5",1)</f>
        <v>=DISPIMG("ID_BBD56A9F59964A0EB183E5759A6441D5",1)</v>
      </c>
    </row>
    <row r="78" spans="1:10" ht="33">
      <c r="A78" s="3">
        <v>76</v>
      </c>
      <c r="B78" s="12" t="s">
        <v>238</v>
      </c>
      <c r="C78" s="12" t="s">
        <v>55</v>
      </c>
      <c r="D78" s="12" t="s">
        <v>239</v>
      </c>
      <c r="E78" s="11" t="s">
        <v>240</v>
      </c>
      <c r="F78" s="12"/>
      <c r="G78" s="12" t="s">
        <v>241</v>
      </c>
      <c r="H78" s="12"/>
      <c r="I78" s="11" t="s">
        <v>242</v>
      </c>
      <c r="J78" s="15" t="str">
        <f>_xlfn.DISPIMG("ID_0B98D02264484D89BFF9CDCFB4248776",1)</f>
        <v>=DISPIMG("ID_0B98D02264484D89BFF9CDCFB4248776",1)</v>
      </c>
    </row>
    <row r="79" spans="1:10" ht="63" customHeight="1">
      <c r="A79" s="3">
        <v>77</v>
      </c>
      <c r="B79" s="12" t="s">
        <v>243</v>
      </c>
      <c r="C79" s="12"/>
      <c r="D79" s="12" t="s">
        <v>244</v>
      </c>
      <c r="E79" s="11" t="s">
        <v>13</v>
      </c>
      <c r="F79" s="12"/>
      <c r="G79" s="12" t="s">
        <v>245</v>
      </c>
      <c r="H79" s="12"/>
      <c r="I79" s="11" t="s">
        <v>242</v>
      </c>
      <c r="J79" s="15" t="str">
        <f>_xlfn.DISPIMG("ID_9548DA4E88664A8C9428ACF065735DE0",1)</f>
        <v>=DISPIMG("ID_9548DA4E88664A8C9428ACF065735DE0",1)</v>
      </c>
    </row>
    <row r="80" spans="1:10" ht="98.1" customHeight="1">
      <c r="A80" s="3">
        <v>78</v>
      </c>
      <c r="B80" s="12" t="s">
        <v>246</v>
      </c>
      <c r="C80" s="12"/>
      <c r="D80" s="12" t="s">
        <v>247</v>
      </c>
      <c r="E80" s="11" t="s">
        <v>240</v>
      </c>
      <c r="F80" s="12"/>
      <c r="G80" s="12" t="s">
        <v>248</v>
      </c>
      <c r="H80" s="12"/>
      <c r="I80" s="11" t="s">
        <v>242</v>
      </c>
      <c r="J80" s="15" t="str">
        <f>_xlfn.DISPIMG("ID_F1FD3B65020D4CDC8B288D75A1E026F2",1)</f>
        <v>=DISPIMG("ID_F1FD3B65020D4CDC8B288D75A1E026F2",1)</v>
      </c>
    </row>
    <row r="81" spans="1:10" ht="63" customHeight="1">
      <c r="A81" s="3">
        <v>79</v>
      </c>
      <c r="B81" s="18" t="s">
        <v>249</v>
      </c>
      <c r="C81" s="18" t="s">
        <v>250</v>
      </c>
      <c r="D81" s="18" t="s">
        <v>251</v>
      </c>
      <c r="E81" s="22" t="s">
        <v>57</v>
      </c>
      <c r="F81" s="18"/>
      <c r="G81" s="18">
        <v>20</v>
      </c>
      <c r="H81" s="18"/>
      <c r="I81" s="22" t="s">
        <v>242</v>
      </c>
      <c r="J81" s="15" t="str">
        <f>_xlfn.DISPIMG("ID_6145150168EB44469F830CAEF9458025",1)</f>
        <v>=DISPIMG("ID_6145150168EB44469F830CAEF9458025",1)</v>
      </c>
    </row>
    <row r="82" spans="1:10" ht="29.1" customHeight="1">
      <c r="A82" s="26" t="s">
        <v>252</v>
      </c>
      <c r="B82" s="26"/>
      <c r="C82" s="26"/>
      <c r="D82" s="26"/>
      <c r="E82" s="26"/>
      <c r="F82" s="26"/>
      <c r="G82" s="26"/>
      <c r="H82" s="23"/>
      <c r="I82" s="23"/>
      <c r="J82" s="16"/>
    </row>
  </sheetData>
  <sheetProtection formatCells="0" insertHyperlinks="0" autoFilter="0"/>
  <mergeCells count="2">
    <mergeCell ref="A1:J1"/>
    <mergeCell ref="A82:G82"/>
  </mergeCells>
  <phoneticPr fontId="11" type="noConversion"/>
  <pageMargins left="0.75" right="0.75" top="1" bottom="1" header="0.5" footer="0.5"/>
  <pageSetup paperSize="9"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xml version="1.0" encoding="utf-8"?>
<woProps xmlns="https://web.wps.cn/et/2018/main" xmlns:s="http://schemas.openxmlformats.org/spreadsheetml/2006/main">
  <woSheetsProps>
    <woSheetProps sheetStid="2" interlineOnOff="0" interlineColor="0" isDbSheet="0" isDashBoardSheet="0" isDbDashBoardSheet="0" isFlexPaperSheet="0" topPadding="30" bottomPadding="30" leftPadding="15" rightPadding="15">
      <cellprotection/>
      <appEtDbRelations/>
    </woSheetProps>
    <woSheetProps sheetStid="3" interlineOnOff="0" interlineColor="0" isDbSheet="0" isDashBoardSheet="0" isDbDashBoardSheet="0" isFlexPaperSheet="0" topPadding="30" bottomPadding="30" leftPadding="15" rightPadding="15">
      <cellprotection/>
      <appEtDbRelations/>
    </woSheetProps>
  </woSheetsProps>
  <woBookProps>
    <bookSettings fileId="" isFilterShared="1" coreConquerUserId="" isAutoUpdatePaused="0" filterType="conn" isMergeTasksAutoUpdate="0" isInserPicAsAttachment="0"/>
  </woBookProps>
</woProps>
</file>

<file path=customXml/item2.xml><?xml version="1.0" encoding="utf-8"?>
<pixelators xmlns="https://web.wps.cn/et/2018/main" xmlns:s="http://schemas.openxmlformats.org/spreadsheetml/2006/main">
  <pixelatorList sheetStid="2"/>
  <pixelatorList sheetStid="3"/>
</pixelators>
</file>

<file path=customXml/itemProps1.xml><?xml version="1.0" encoding="utf-8"?>
<ds:datastoreItem xmlns:ds="http://schemas.openxmlformats.org/officeDocument/2006/customXml" ds:itemID="{06C82605-B75B-4693-9329-32AAD527C692}">
  <ds:schemaRefs/>
</ds:datastoreItem>
</file>

<file path=customXml/itemProps2.xml><?xml version="1.0" encoding="utf-8"?>
<ds:datastoreItem xmlns:ds="http://schemas.openxmlformats.org/officeDocument/2006/customXml" ds:itemID="{224D003E-15C9-4FFE-AB16-9E66474EAE4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vt:i4>
      </vt:variant>
    </vt:vector>
  </HeadingPairs>
  <TitlesOfParts>
    <vt:vector size="1" baseType="lpstr">
      <vt:lpstr>化学工程系2024年度耗材</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lenovo</cp:lastModifiedBy>
  <dcterms:created xsi:type="dcterms:W3CDTF">2024-06-04T09:46:00Z</dcterms:created>
  <dcterms:modified xsi:type="dcterms:W3CDTF">2024-06-24T07:41:06Z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
  </property>
  <property fmtid="{D5CDD505-2E9C-101B-9397-08002B2CF9AE}" pid="3" name="KSOProductBuildVer">
    <vt:lpwstr>2052-12.1.0.16929</vt:lpwstr>
  </property>
</Properties>
</file>